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E:\Thomas-Commun\code\thomaslvz\nmat-form\excel_form\templates\v2\"/>
    </mc:Choice>
  </mc:AlternateContent>
  <xr:revisionPtr revIDLastSave="0" documentId="13_ncr:1_{4AD1EBE9-16C5-4C17-A831-2939B809A708}" xr6:coauthVersionLast="47" xr6:coauthVersionMax="47" xr10:uidLastSave="{00000000-0000-0000-0000-000000000000}"/>
  <workbookProtection workbookAlgorithmName="SHA-512" workbookHashValue="qrNoPC+knn0td8lvGSWf0g0Mq/WG0vJ4ueX+nYJsCs9jiuFPtE+UZp1Nuw0GTQuyG8JRUBg5Hq3Munevvoc6oA==" workbookSaltValue="qn8oOXbdG9O9EstbZKlxcA==" workbookSpinCount="100000" lockStructure="1"/>
  <bookViews>
    <workbookView xWindow="-120" yWindow="-120" windowWidth="29040" windowHeight="15840" tabRatio="653" xr2:uid="{00000000-000D-0000-FFFF-FFFF00000000}"/>
  </bookViews>
  <sheets>
    <sheet name="Portada" sheetId="1" r:id="rId1"/>
    <sheet name="Instrucciones" sheetId="2" r:id="rId2"/>
    <sheet name="Ind. 1" sheetId="3" r:id="rId3"/>
    <sheet name="Ind. 2" sheetId="4" r:id="rId4"/>
    <sheet name="Ind. 3" sheetId="5" r:id="rId5"/>
    <sheet name="Ind. 4" sheetId="6" r:id="rId6"/>
    <sheet name="Ind. 5" sheetId="7" r:id="rId7"/>
    <sheet name="Ind. 6" sheetId="8" r:id="rId8"/>
    <sheet name="Ind. 7" sheetId="9" r:id="rId9"/>
    <sheet name="Resumen" sheetId="10" r:id="rId10"/>
    <sheet name="Definiciones" sheetId="11" r:id="rId11"/>
    <sheet name="Herramienta recolec. datos" sheetId="16" r:id="rId12"/>
    <sheet name="Export sheet" sheetId="14" state="hidden" r:id="rId13"/>
    <sheet name="Source" sheetId="15" state="hidden" r:id="rId14"/>
  </sheets>
  <definedNames>
    <definedName name="_xlnm._FilterDatabase" localSheetId="13" hidden="1">Source!$A$1:$B$183</definedName>
    <definedName name="_Hlk90904726" localSheetId="1">Instrucciones!#REF!</definedName>
    <definedName name="_Toc91076098" localSheetId="10">Definiciones!$B$4</definedName>
    <definedName name="_Toc91076099" localSheetId="10">Definiciones!$B$50</definedName>
    <definedName name="_Toc91076100" localSheetId="10">Definiciones!$B$61</definedName>
    <definedName name="_Toc91076101" localSheetId="10">Definiciones!$B$93</definedName>
    <definedName name="_Toc91076102" localSheetId="10">Definiciones!$B$119</definedName>
    <definedName name="_Toc91076103" localSheetId="10">Definiciones!$B$128</definedName>
    <definedName name="_Toc91076104" localSheetId="10">Definiciones!$B$134</definedName>
    <definedName name="_Toc94187223" localSheetId="10">Definiciones!$B$2</definedName>
    <definedName name="hash">'Export sheet'!$H$52</definedName>
    <definedName name="List_geo_zone">OFFSET(Source!$A$2,0,0,COUNTA(Source!$A:$A)-1,1)</definedName>
    <definedName name="maturity_source">Source!$F$1:$G$6</definedName>
    <definedName name="Type_assessment">Source!$J$2:$J$3</definedName>
    <definedName name="_xlnm.Print_Area" localSheetId="2">'Ind. 1'!$B$2:$R$12</definedName>
    <definedName name="_xlnm.Print_Area" localSheetId="3">'Ind. 2'!$B$2:$R$11</definedName>
    <definedName name="_xlnm.Print_Area" localSheetId="4">'Ind. 3'!$B$2:$R$12</definedName>
    <definedName name="_xlnm.Print_Area" localSheetId="5">'Ind. 4'!$B$2:$R$11</definedName>
    <definedName name="_xlnm.Print_Area" localSheetId="6">'Ind. 5'!$B$2:$R$10</definedName>
    <definedName name="_xlnm.Print_Area" localSheetId="7">'Ind. 6'!$B$2:$R$10</definedName>
    <definedName name="_xlnm.Print_Area" localSheetId="8">'Ind. 7'!$B$2:$R$10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0" l="1"/>
  <c r="F4" i="10"/>
  <c r="E4" i="10"/>
  <c r="D11" i="10"/>
  <c r="C5" i="10"/>
  <c r="E8" i="10" l="1"/>
  <c r="C28" i="14"/>
  <c r="C27" i="14"/>
  <c r="C26" i="14"/>
  <c r="C25" i="14"/>
  <c r="C24" i="14"/>
  <c r="C23" i="14"/>
  <c r="C22" i="14"/>
  <c r="C21" i="14"/>
  <c r="C20" i="14"/>
  <c r="C19" i="14"/>
  <c r="C18" i="14"/>
  <c r="C17" i="14"/>
  <c r="C16" i="14"/>
  <c r="C15" i="14"/>
  <c r="C14" i="14"/>
  <c r="C13" i="14"/>
  <c r="D6" i="7"/>
  <c r="R6" i="7" s="1"/>
  <c r="D101" i="10"/>
  <c r="C100" i="10"/>
  <c r="C97" i="10"/>
  <c r="R6" i="9"/>
  <c r="D6" i="9"/>
  <c r="D5" i="9"/>
  <c r="R5" i="9" s="1"/>
  <c r="D6" i="8"/>
  <c r="R6" i="8" s="1"/>
  <c r="P5" i="8"/>
  <c r="M5" i="7"/>
  <c r="C98" i="10" s="1"/>
  <c r="D5" i="7"/>
  <c r="R5" i="7" s="1"/>
  <c r="R7" i="6"/>
  <c r="D7" i="6"/>
  <c r="D6" i="6"/>
  <c r="R6" i="6" s="1"/>
  <c r="P5" i="6"/>
  <c r="D5" i="6"/>
  <c r="R5" i="6" s="1"/>
  <c r="R9" i="6" s="1"/>
  <c r="C32" i="10" s="1"/>
  <c r="R8" i="5"/>
  <c r="D8" i="5"/>
  <c r="P7" i="5"/>
  <c r="D6" i="5"/>
  <c r="R6" i="5" s="1"/>
  <c r="R5" i="5"/>
  <c r="D5" i="5"/>
  <c r="P7" i="4"/>
  <c r="D7" i="4" s="1"/>
  <c r="R7" i="4" s="1"/>
  <c r="M7" i="4"/>
  <c r="J7" i="4"/>
  <c r="C95" i="10" s="1"/>
  <c r="E95" i="10" s="1"/>
  <c r="R6" i="4"/>
  <c r="D6" i="4"/>
  <c r="D5" i="4"/>
  <c r="R5" i="4" s="1"/>
  <c r="R9" i="4" s="1"/>
  <c r="C26" i="10" s="1"/>
  <c r="E8" i="3"/>
  <c r="R8" i="3" s="1"/>
  <c r="J7" i="3"/>
  <c r="E7" i="3" s="1"/>
  <c r="R7" i="3" s="1"/>
  <c r="E6" i="3"/>
  <c r="R6" i="3" s="1"/>
  <c r="P5" i="3"/>
  <c r="M5" i="3"/>
  <c r="J5" i="3"/>
  <c r="C94" i="10" s="1"/>
  <c r="E5" i="3"/>
  <c r="R5" i="3" s="1"/>
  <c r="E47" i="14"/>
  <c r="F38" i="14"/>
  <c r="E40" i="14"/>
  <c r="F29" i="14"/>
  <c r="E46" i="14"/>
  <c r="F35" i="14"/>
  <c r="F5" i="14"/>
  <c r="F32" i="14"/>
  <c r="F45" i="14"/>
  <c r="F4" i="14"/>
  <c r="E43" i="14"/>
  <c r="E19" i="14"/>
  <c r="E6" i="14"/>
  <c r="F23" i="14"/>
  <c r="F6" i="14"/>
  <c r="E38" i="14"/>
  <c r="E35" i="14"/>
  <c r="E8" i="14"/>
  <c r="F13" i="14"/>
  <c r="E22" i="14"/>
  <c r="E10" i="14"/>
  <c r="E3" i="14"/>
  <c r="F39" i="14"/>
  <c r="F11" i="14"/>
  <c r="F47" i="14"/>
  <c r="E42" i="14"/>
  <c r="E20" i="14"/>
  <c r="E34" i="14"/>
  <c r="E37" i="14"/>
  <c r="E11" i="14"/>
  <c r="F26" i="14"/>
  <c r="E9" i="14"/>
  <c r="F41" i="14"/>
  <c r="E31" i="14"/>
  <c r="E23" i="14"/>
  <c r="E30" i="14"/>
  <c r="F44" i="14"/>
  <c r="E5" i="14"/>
  <c r="E21" i="14"/>
  <c r="F51" i="14"/>
  <c r="F14" i="14"/>
  <c r="E49" i="14"/>
  <c r="E12" i="14"/>
  <c r="E26" i="14"/>
  <c r="F27" i="14"/>
  <c r="E41" i="14"/>
  <c r="F22" i="14"/>
  <c r="E33" i="14"/>
  <c r="F42" i="14"/>
  <c r="E28" i="14"/>
  <c r="F18" i="14"/>
  <c r="F20" i="14"/>
  <c r="E15" i="14"/>
  <c r="E44" i="14"/>
  <c r="E14" i="14"/>
  <c r="F37" i="14"/>
  <c r="E27" i="14"/>
  <c r="E4" i="14"/>
  <c r="E16" i="14"/>
  <c r="F19" i="14"/>
  <c r="F36" i="14"/>
  <c r="F3" i="14"/>
  <c r="F30" i="14"/>
  <c r="E36" i="14"/>
  <c r="E25" i="14"/>
  <c r="E32" i="14"/>
  <c r="F16" i="14"/>
  <c r="F34" i="14"/>
  <c r="F28" i="14"/>
  <c r="F49" i="14"/>
  <c r="F40" i="14"/>
  <c r="E50" i="14"/>
  <c r="E2" i="14"/>
  <c r="F24" i="14"/>
  <c r="F9" i="14"/>
  <c r="F7" i="14"/>
  <c r="E39" i="14"/>
  <c r="F43" i="14"/>
  <c r="F2" i="14"/>
  <c r="F10" i="14"/>
  <c r="F8" i="14"/>
  <c r="F25" i="14"/>
  <c r="F50" i="14"/>
  <c r="E17" i="14"/>
  <c r="E13" i="14"/>
  <c r="F17" i="14"/>
  <c r="E51" i="14"/>
  <c r="E18" i="14"/>
  <c r="E45" i="14"/>
  <c r="E7" i="14"/>
  <c r="F33" i="14"/>
  <c r="E24" i="14"/>
  <c r="F12" i="14"/>
  <c r="F31" i="14"/>
  <c r="F15" i="14"/>
  <c r="F21" i="14"/>
  <c r="E29" i="14"/>
  <c r="F46" i="14"/>
  <c r="R8" i="7" l="1"/>
  <c r="C35" i="10" s="1"/>
  <c r="R10" i="3"/>
  <c r="C23" i="10" s="1"/>
  <c r="E97" i="10"/>
  <c r="E94" i="10"/>
  <c r="D7" i="5"/>
  <c r="R7" i="5" s="1"/>
  <c r="R10" i="5" s="1"/>
  <c r="C29" i="10" s="1"/>
  <c r="C96" i="10"/>
  <c r="D5" i="8"/>
  <c r="R5" i="8" s="1"/>
  <c r="R8" i="8" s="1"/>
  <c r="C38" i="10" s="1"/>
  <c r="C99" i="10"/>
  <c r="R8" i="9"/>
  <c r="C41" i="10" s="1"/>
  <c r="E98" i="10"/>
  <c r="E100" i="10"/>
  <c r="G33" i="14"/>
  <c r="G13" i="14"/>
  <c r="G45" i="14"/>
  <c r="G6" i="14"/>
  <c r="G17" i="14"/>
  <c r="G24" i="14"/>
  <c r="G37" i="14"/>
  <c r="G26" i="14"/>
  <c r="G5" i="14"/>
  <c r="G50" i="14"/>
  <c r="G32" i="14"/>
  <c r="G23" i="14"/>
  <c r="G8" i="14"/>
  <c r="G42" i="14"/>
  <c r="G14" i="14"/>
  <c r="G47" i="14"/>
  <c r="G19" i="14"/>
  <c r="G29" i="14"/>
  <c r="G49" i="14"/>
  <c r="G3" i="14"/>
  <c r="G30" i="14"/>
  <c r="G51" i="14"/>
  <c r="G46" i="14"/>
  <c r="G34" i="14"/>
  <c r="G9" i="14"/>
  <c r="G16" i="14"/>
  <c r="G40" i="14"/>
  <c r="G25" i="14"/>
  <c r="G11" i="14"/>
  <c r="G28" i="14"/>
  <c r="G44" i="14"/>
  <c r="G39" i="14"/>
  <c r="G41" i="14"/>
  <c r="G12" i="14"/>
  <c r="G4" i="14"/>
  <c r="G31" i="14"/>
  <c r="G18" i="14"/>
  <c r="G22" i="14"/>
  <c r="G15" i="14"/>
  <c r="G36" i="14"/>
  <c r="G27" i="14"/>
  <c r="G21" i="14"/>
  <c r="G20" i="14"/>
  <c r="G2" i="14"/>
  <c r="G43" i="14"/>
  <c r="G7" i="14"/>
  <c r="G10" i="14"/>
  <c r="G35" i="14"/>
  <c r="G38" i="14"/>
  <c r="E99" i="10" l="1"/>
  <c r="C101" i="10"/>
  <c r="E96" i="10"/>
  <c r="H20" i="14"/>
  <c r="H16" i="14"/>
  <c r="H35" i="14"/>
  <c r="H43" i="14"/>
  <c r="H24" i="14"/>
  <c r="H32" i="14"/>
  <c r="H33" i="14"/>
  <c r="H7" i="14"/>
  <c r="H2" i="14"/>
  <c r="H25" i="14"/>
  <c r="H8" i="14"/>
  <c r="H13" i="14"/>
  <c r="H30" i="14"/>
  <c r="H10" i="14"/>
  <c r="H11" i="14"/>
  <c r="H4" i="14"/>
  <c r="H36" i="14"/>
  <c r="H6" i="14"/>
  <c r="H18" i="14"/>
  <c r="H3" i="14"/>
  <c r="H23" i="14"/>
  <c r="H51" i="14"/>
  <c r="H27" i="14"/>
  <c r="H28" i="14"/>
  <c r="H41" i="14"/>
  <c r="H26" i="14"/>
  <c r="H40" i="14"/>
  <c r="H14" i="14"/>
  <c r="H9" i="14"/>
  <c r="H39" i="14"/>
  <c r="H44" i="14"/>
  <c r="H42" i="14"/>
  <c r="H34" i="14"/>
  <c r="H5" i="14"/>
  <c r="H31" i="14"/>
  <c r="H37" i="14"/>
  <c r="H19" i="14"/>
  <c r="H38" i="14"/>
  <c r="H15" i="14"/>
  <c r="H29" i="14"/>
  <c r="H46" i="14"/>
  <c r="H21" i="14"/>
  <c r="H47" i="14"/>
  <c r="H22" i="14"/>
  <c r="H12" i="14"/>
  <c r="H50" i="14"/>
  <c r="H17" i="14"/>
  <c r="H45" i="14"/>
  <c r="H49" i="14"/>
  <c r="H48" i="14" l="1"/>
  <c r="E46" i="10"/>
  <c r="E10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E5" authorId="0" shapeId="0" xr:uid="{00000000-0006-0000-0200-000001000000}">
      <text>
        <r>
          <rPr>
            <sz val="11"/>
            <color theme="1"/>
            <rFont val="Calibri"/>
            <family val="2"/>
            <charset val="1"/>
          </rPr>
          <t>“Básico” es la entrada por defecto. Esta “x” se eliminará una vez que se haya seleccionado cualquier otro nivel.</t>
        </r>
      </text>
    </comment>
    <comment ref="E6" authorId="0" shapeId="0" xr:uid="{00000000-0006-0000-0200-000002000000}">
      <text>
        <r>
          <rPr>
            <sz val="11"/>
            <color theme="1"/>
            <rFont val="Calibri"/>
            <family val="2"/>
            <charset val="1"/>
          </rPr>
          <t xml:space="preserve">“Básico” es la entrada por defecto. Esta “x” se eliminará una vez que se haya seleccionado cualquier otro nivel.
</t>
        </r>
      </text>
    </comment>
    <comment ref="E7" authorId="0" shapeId="0" xr:uid="{00000000-0006-0000-0200-000003000000}">
      <text>
        <r>
          <rPr>
            <sz val="11"/>
            <color theme="1"/>
            <rFont val="Calibri"/>
            <family val="2"/>
            <charset val="1"/>
          </rPr>
          <t>“Básico” es la entrada por defecto. Esta “x” se eliminará una vez que se haya seleccionado cualquier otro nivel.</t>
        </r>
      </text>
    </comment>
    <comment ref="N7" authorId="0" shapeId="0" xr:uid="{00000000-0006-0000-0200-000004000000}">
      <text>
        <r>
          <rPr>
            <sz val="11"/>
            <color theme="1"/>
            <rFont val="Calibri"/>
            <family val="2"/>
            <charset val="1"/>
          </rPr>
          <t>En las celdas que tienen varios elementos, todos los elementos deben estar presentes. Si solo algunos se cumplen, puede escribir una nota en su informe.</t>
        </r>
      </text>
    </comment>
    <comment ref="E8" authorId="0" shapeId="0" xr:uid="{00000000-0006-0000-0200-000005000000}">
      <text>
        <r>
          <rPr>
            <sz val="11"/>
            <color theme="1"/>
            <rFont val="Calibri"/>
            <family val="2"/>
            <charset val="1"/>
          </rPr>
          <t>“Básico” es la entrada por defecto. Esta “x” se eliminará una vez que se haya seleccionado cualquier otro nivel.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300-000001000000}">
      <text>
        <r>
          <rPr>
            <sz val="11"/>
            <color theme="1"/>
            <rFont val="Calibri"/>
            <family val="2"/>
            <charset val="1"/>
          </rPr>
          <t>“Básico” es la entrada por defecto. Esta “x” se eliminará una vez que se haya seleccionado cualquier otro nivel.</t>
        </r>
      </text>
    </comment>
    <comment ref="K5" authorId="0" shapeId="0" xr:uid="{00000000-0006-0000-0300-000002000000}">
      <text>
        <r>
          <rPr>
            <sz val="11"/>
            <color theme="1"/>
            <rFont val="Calibri"/>
            <family val="2"/>
            <charset val="1"/>
          </rPr>
          <t>En las celdas que tienen varios elementos, todos los elementos deben estar presentes. Si solo algunos se cumplen, puede escribir una nota en su informe.</t>
        </r>
      </text>
    </comment>
    <comment ref="Q5" authorId="0" shapeId="0" xr:uid="{00000000-0006-0000-0300-000003000000}">
      <text>
        <r>
          <rPr>
            <sz val="11"/>
            <color theme="1"/>
            <rFont val="Calibri"/>
            <family val="2"/>
            <charset val="1"/>
          </rPr>
          <t>En las celdas que tienen varios elementos, todos los elementos deben estar presentes. Si solo algunos se cumplen, puede escribir una nota en su informe.</t>
        </r>
      </text>
    </comment>
    <comment ref="D6" authorId="0" shapeId="0" xr:uid="{00000000-0006-0000-0300-000004000000}">
      <text>
        <r>
          <rPr>
            <sz val="11"/>
            <color theme="1"/>
            <rFont val="Calibri"/>
            <family val="2"/>
            <charset val="1"/>
          </rPr>
          <t>“Básico” es la entrada por defecto. Esta “x” se eliminará una vez que se haya seleccionado cualquier otro nivel.</t>
        </r>
      </text>
    </comment>
    <comment ref="N6" authorId="0" shapeId="0" xr:uid="{00000000-0006-0000-0300-000005000000}">
      <text>
        <r>
          <rPr>
            <sz val="11"/>
            <color theme="1"/>
            <rFont val="Calibri"/>
            <family val="2"/>
            <charset val="1"/>
          </rPr>
          <t>En las celdas que tienen varios elementos, todos los elementos deben estar presentes. Si solo algunos se cumplen, puede escribir una nota en su informe</t>
        </r>
      </text>
    </comment>
    <comment ref="D7" authorId="0" shapeId="0" xr:uid="{00000000-0006-0000-0300-000006000000}">
      <text>
        <r>
          <rPr>
            <sz val="11"/>
            <color theme="1"/>
            <rFont val="Calibri"/>
            <family val="2"/>
            <charset val="1"/>
          </rPr>
          <t>“Básico” es la entrada por defecto. Esta “x” se eliminará una vez que se haya seleccionado cualquier otro nivel.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400-000001000000}">
      <text>
        <r>
          <rPr>
            <sz val="11"/>
            <color theme="1"/>
            <rFont val="Calibri"/>
            <family val="2"/>
            <charset val="1"/>
          </rPr>
          <t>“Básico” es la entrada por defecto. Esta “x” se eliminará una vez que se haya seleccionado cualquier otro nivel.</t>
        </r>
      </text>
    </comment>
    <comment ref="D6" authorId="0" shapeId="0" xr:uid="{00000000-0006-0000-0400-000002000000}">
      <text>
        <r>
          <rPr>
            <sz val="11"/>
            <color theme="1"/>
            <rFont val="Calibri"/>
            <family val="2"/>
            <charset val="1"/>
          </rPr>
          <t>“Básico” es la entrada por defecto. Esta “x” se eliminará una vez que se haya seleccionado cualquier otro nivel.</t>
        </r>
      </text>
    </comment>
    <comment ref="D7" authorId="0" shapeId="0" xr:uid="{00000000-0006-0000-0400-000003000000}">
      <text>
        <r>
          <rPr>
            <sz val="11"/>
            <color theme="1"/>
            <rFont val="Calibri"/>
            <family val="2"/>
            <charset val="1"/>
          </rPr>
          <t>“Básico” es la entrada por defecto. Esta “x” se eliminará una vez que se haya seleccionado cualquier otro nivel.</t>
        </r>
      </text>
    </comment>
    <comment ref="D8" authorId="0" shapeId="0" xr:uid="{00000000-0006-0000-0400-000004000000}">
      <text>
        <r>
          <rPr>
            <sz val="11"/>
            <color theme="1"/>
            <rFont val="Calibri"/>
            <family val="2"/>
            <charset val="1"/>
          </rPr>
          <t>“Básico” es la entrada por defecto. Esta “x” se eliminará una vez que se haya seleccionado cualquier otro nivel.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500-000001000000}">
      <text>
        <r>
          <rPr>
            <sz val="11"/>
            <color theme="1"/>
            <rFont val="Calibri"/>
            <family val="2"/>
            <charset val="1"/>
          </rPr>
          <t>“Básico” es la entrada por defecto. Esta “x” se eliminará una vez que se haya seleccionado cualquier otro nivel.</t>
        </r>
      </text>
    </comment>
    <comment ref="H5" authorId="0" shapeId="0" xr:uid="{00000000-0006-0000-0500-000002000000}">
      <text>
        <r>
          <rPr>
            <sz val="11"/>
            <color theme="1"/>
            <rFont val="Calibri"/>
            <family val="2"/>
            <charset val="1"/>
          </rPr>
          <t>En las celdas que tienen varios elementos, todos los elementos deben estar presentes. Si solo algunos se cumplen, puede escribir una nota en su informe.</t>
        </r>
      </text>
    </comment>
    <comment ref="K5" authorId="0" shapeId="0" xr:uid="{00000000-0006-0000-0500-000003000000}">
      <text>
        <r>
          <rPr>
            <sz val="11"/>
            <color theme="1"/>
            <rFont val="Calibri"/>
            <family val="2"/>
            <charset val="1"/>
          </rPr>
          <t>En las celdas que tienen varios elementos, todos los elementos deben estar presentes. Si solo algunos se cumplen, puede escribir una nota en su informe.</t>
        </r>
      </text>
    </comment>
    <comment ref="D6" authorId="0" shapeId="0" xr:uid="{00000000-0006-0000-0500-000004000000}">
      <text>
        <r>
          <rPr>
            <sz val="11"/>
            <color theme="1"/>
            <rFont val="Calibri"/>
            <family val="2"/>
            <charset val="1"/>
          </rPr>
          <t>“Básico” es la entrada por defecto. Esta “x” se eliminará una vez que se haya seleccionado cualquier otro nivel.</t>
        </r>
      </text>
    </comment>
    <comment ref="N6" authorId="0" shapeId="0" xr:uid="{00000000-0006-0000-0500-000005000000}">
      <text>
        <r>
          <rPr>
            <sz val="11"/>
            <color theme="1"/>
            <rFont val="Calibri"/>
            <family val="2"/>
            <charset val="1"/>
          </rPr>
          <t>En las celdas que tienen varios elementos, todos los elementos deben estar presentes. Si solo algunos se cumplen, puede escribir una nota en su informe.</t>
        </r>
      </text>
    </comment>
    <comment ref="Q6" authorId="0" shapeId="0" xr:uid="{00000000-0006-0000-0500-000006000000}">
      <text>
        <r>
          <rPr>
            <sz val="11"/>
            <color theme="1"/>
            <rFont val="Calibri"/>
            <family val="2"/>
            <charset val="1"/>
          </rPr>
          <t>En las celdas que tienen varios elementos, todos los elementos deben estar presentes. Si solo algunos se cumplen, puede escribir una nota en su informe.</t>
        </r>
      </text>
    </comment>
    <comment ref="D7" authorId="0" shapeId="0" xr:uid="{00000000-0006-0000-0500-000007000000}">
      <text>
        <r>
          <rPr>
            <sz val="11"/>
            <color theme="1"/>
            <rFont val="Calibri"/>
            <family val="2"/>
            <charset val="1"/>
          </rPr>
          <t>“Básico” es la entrada por defecto. Esta “x” se eliminará una vez que se haya seleccionado cualquier otro nivel.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600-000001000000}">
      <text>
        <r>
          <rPr>
            <sz val="11"/>
            <color theme="1"/>
            <rFont val="Calibri"/>
            <family val="2"/>
            <charset val="1"/>
          </rPr>
          <t>“Básico” es la entrada por defecto. Esta “x” se eliminará una vez que se haya seleccionado cualquier otro nivel.</t>
        </r>
      </text>
    </comment>
    <comment ref="D6" authorId="0" shapeId="0" xr:uid="{00000000-0006-0000-0600-000002000000}">
      <text>
        <r>
          <rPr>
            <sz val="11"/>
            <color theme="1"/>
            <rFont val="Calibri"/>
            <family val="2"/>
            <charset val="1"/>
          </rPr>
          <t>“Básico” es la entrada por defecto. Esta “x” se eliminará una vez que se haya seleccionado cualquier otro nivel.</t>
        </r>
      </text>
    </comment>
    <comment ref="N6" authorId="0" shapeId="0" xr:uid="{00000000-0006-0000-0600-000003000000}">
      <text>
        <r>
          <rPr>
            <sz val="11"/>
            <color theme="1"/>
            <rFont val="Calibri"/>
            <family val="2"/>
            <charset val="1"/>
          </rPr>
          <t>En las celdas que tienen varios elementos, todos los elementos deben estar presentes. Si solo algunos se cumplen, puede escribir una nota en su informe.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700-000001000000}">
      <text>
        <r>
          <rPr>
            <sz val="11"/>
            <color theme="1"/>
            <rFont val="Calibri"/>
            <family val="2"/>
            <charset val="1"/>
          </rPr>
          <t>“Básico” es la entrada por defecto. Esta “x” se eliminará una vez que se haya seleccionado cualquier otro nivel.</t>
        </r>
      </text>
    </comment>
    <comment ref="H5" authorId="0" shapeId="0" xr:uid="{00000000-0006-0000-0700-000002000000}">
      <text>
        <r>
          <rPr>
            <sz val="11"/>
            <color theme="1"/>
            <rFont val="Calibri"/>
            <family val="2"/>
            <charset val="1"/>
          </rPr>
          <t>En las celdas que tienen varios elementos, todos los elementos deben estar presentes. Si solo algunos se cumplen, puede escribir una nota en su informe.</t>
        </r>
      </text>
    </comment>
    <comment ref="K5" authorId="0" shapeId="0" xr:uid="{00000000-0006-0000-0700-000003000000}">
      <text>
        <r>
          <rPr>
            <sz val="11"/>
            <color theme="1"/>
            <rFont val="Calibri"/>
            <family val="2"/>
            <charset val="1"/>
          </rPr>
          <t>En las celdas que tienen varios elementos, todos los elementos deben estar presentes. Si solo algunos se cumplen, puede escribir una nota en su informe.</t>
        </r>
      </text>
    </comment>
    <comment ref="N5" authorId="0" shapeId="0" xr:uid="{00000000-0006-0000-0700-000004000000}">
      <text>
        <r>
          <rPr>
            <sz val="11"/>
            <color theme="1"/>
            <rFont val="Calibri"/>
            <family val="2"/>
            <charset val="1"/>
          </rPr>
          <t>In cells that have multiple elements, all elements must be present. If only some are met, you can make notes in your report.</t>
        </r>
      </text>
    </comment>
    <comment ref="D6" authorId="0" shapeId="0" xr:uid="{00000000-0006-0000-0700-000005000000}">
      <text>
        <r>
          <rPr>
            <sz val="11"/>
            <color theme="1"/>
            <rFont val="Calibri"/>
            <family val="2"/>
            <charset val="1"/>
          </rPr>
          <t>“Básico” es la entrada por defecto. Esta “x” se eliminará una vez que se haya seleccionado cualquier otro nivel.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D5" authorId="0" shapeId="0" xr:uid="{00000000-0006-0000-0800-000001000000}">
      <text>
        <r>
          <rPr>
            <sz val="11"/>
            <color theme="1"/>
            <rFont val="Calibri"/>
            <family val="2"/>
            <charset val="1"/>
          </rPr>
          <t>“Básico” es la entrada por defecto. Esta “x” se eliminará una vez que se haya seleccionado cualquier otro nivel.</t>
        </r>
      </text>
    </comment>
    <comment ref="N5" authorId="0" shapeId="0" xr:uid="{00000000-0006-0000-0800-000002000000}">
      <text>
        <r>
          <rPr>
            <sz val="11"/>
            <color theme="1"/>
            <rFont val="Calibri"/>
            <family val="2"/>
            <charset val="1"/>
          </rPr>
          <t>En las celdas que tienen varios elementos, todos los elementos deben estar presentes. Si solo algunos se cumplen, puede escribir una nota en su informe.</t>
        </r>
      </text>
    </comment>
    <comment ref="D6" authorId="0" shapeId="0" xr:uid="{00000000-0006-0000-0800-000003000000}">
      <text>
        <r>
          <rPr>
            <sz val="11"/>
            <color theme="1"/>
            <rFont val="Calibri"/>
            <family val="2"/>
            <charset val="1"/>
          </rPr>
          <t>“Básico” es la entrada por defecto. Esta “x” se eliminará una vez que se haya seleccionado cualquier otro nivel.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Auteur inconnu</author>
  </authors>
  <commentList>
    <comment ref="C13" authorId="0" shapeId="0" xr:uid="{00000000-0006-0000-0900-000001000000}">
      <text>
        <r>
          <rPr>
            <sz val="11"/>
            <color theme="1"/>
            <rFont val="Calibri"/>
            <family val="2"/>
            <charset val="1"/>
          </rPr>
          <t>Recomiende enumerar a los miembros separados por comas para que quepan en este espacio.</t>
        </r>
      </text>
    </comment>
  </commentList>
</comments>
</file>

<file path=xl/sharedStrings.xml><?xml version="1.0" encoding="utf-8"?>
<sst xmlns="http://schemas.openxmlformats.org/spreadsheetml/2006/main" count="1013" uniqueCount="769">
  <si>
    <t>Herramienta de evaluación de la madurez de los Comités Asesores de Prácticas de Inmunización (NITAG, por su sigla en inglés)</t>
  </si>
  <si>
    <t>La herramienta de evaluación de la madurez de los NITAG se ha elaborado como una herramienta práctica de planificación, monitoreo y evaluación para guiar la creación y el fortalecimiento de los NITAG. Esta brinda a los NITAG y asociados un mecanismo para evaluar la madurez de un NITAG y proporciona un marco para organizar y priorizar los próximos pasos tangibles y viables para sus actividades de fortalecimiento. Asimismo, formula pasos mensurables respecto de la madurez de los NITAG, concebidos como un flujo lógico de políticas y procedimientos establecidos, a fin de progresar del nivel básico al nivel de vanguardia. Además, no es prescriptiva ni pretende reemplazar las estrategias regionales o nacionales existentes de fortalecimiento de los NITAG; se ha diseñado como una guía práctica para elaborar un enfoque progresivo dirigido hacia el fortalecimiento de los NITAG.</t>
  </si>
  <si>
    <t>Continúe seleccionando la pestaña “Instrucciones”.</t>
  </si>
  <si>
    <t>Instrucciones para completar la herramienta de evaluación de la madurez de los NITAG</t>
  </si>
  <si>
    <t>Antes de usar esta herramienta</t>
  </si>
  <si>
    <t>Cerciórese de hacer clic en Habilitar macros, Habilitar contenido o Habilitar edición si se solicita, cerca de la parte superior izquierda de la pantalla antes de usar esta herramienta. Según el tamaño de su pantalla, es posible que desee que el texto sea más grande o más pequeño. Use el deslizador de zoom de Excel (esquina inferior derecha de Excel, debajo de las pestañas de la hoja de trabajo).</t>
  </si>
  <si>
    <t>Lea todas las pestañas de la herramienta y vea el video de tutorial de la herramienta de evaluación de la madurez de los NITAG para comprender el proceso.</t>
  </si>
  <si>
    <t>Reúna a los miembros adecuados del equipo para realizar la evaluación y asegúrese de que todos estén de acuerdo con el proceso y las definiciones.</t>
  </si>
  <si>
    <t>Proporcione documentos clave para su examen, como se indica en el tutorial, a las personas designadas.</t>
  </si>
  <si>
    <t>Recopile datos para ayudar a responder preguntas. Es posible que el instrumento opcional de recopilación de datos de la herramienta de evaluación de la madurez de los NITAG (última pestaña de esta hoja de trabajo) le resulte útil para recopilar información.</t>
  </si>
  <si>
    <t>Pida a los miembros del equipo y a los participantes invitados que lean toda la herramienta y tomen sus propias notas a fin de prepararse para una sesión grupal. Los participantes invitados deben incluir, como mínimo, a los miembros principales (votantes) del NITAG y la secretaría. El NITAG completo (p. ej., miembros ex officio y de enlace) y otros interesados directos también pueden ser invitados a la reunión.</t>
  </si>
  <si>
    <t>Completar la evaluación</t>
  </si>
  <si>
    <t>Reúnanse para completar la evaluación.</t>
  </si>
  <si>
    <t>Cerciórese de hacer clic en habilitar macros, habilitar contenido o habilitar edición si se solicita, cerca de la parte superior izquierda de la pantalla antes de usar esta herramienta. Según el tamaño de su pantalla, es posible que necesite agrandar o reducir el tamaño del texto. Para ello, use la función de zoom de Excel (esquina inferior derecha de Excel, debajo de las pestañas de la hoja de trabajo).</t>
  </si>
  <si>
    <t>Puede resultarle útil contar con un anotador que comparta su pantalla y complete el formulario.</t>
  </si>
  <si>
    <t>Siga las instrucciones presentadas en el video de tutorial de la herramienta de evaluación de la madurez. A continuación aparecen algunos recordatorios rápidos.</t>
  </si>
  <si>
    <t>- Comience con el indicador 1. Complete cada fila (subindicador), una por una.</t>
  </si>
  <si>
    <t>- Comience en el lado izquierdo de la fila y marque con una “x” cada criterio que el NITAG cumpla. (Haga clic en ENTER después de escribir cada x.)</t>
  </si>
  <si>
    <t>- Las celdas con bordes verdes pueden marcarse. Las celdas con triángulos rojos están bloqueadas.</t>
  </si>
  <si>
    <t>- La columna de resultados siempre mostrará el nivel más alto respecto del cual se cumplen TODOS los criterios. Por ejemplo, no verá “Avanzado” a menos que también haya marcado los criterios relativos a “En desarrollo” y a “Intermedio”.E</t>
  </si>
  <si>
    <t>Resumen y próximos pasos</t>
  </si>
  <si>
    <t>Una vez que haya completado los siete indicadores, seleccione la pestaña “Resumen” para ver sus resultados generales.</t>
  </si>
  <si>
    <t>Complete la parte superior del resumen, incluida una descripción de los puntos fuertes y los retos generales del NITAG.</t>
  </si>
  <si>
    <t>Indique los próximos pasos recomendados para cada indicador determinado a partir de su evaluación del NITAG. Considere los niveles de madurez no alcanzados más bajos, sus entrevistas y los temas de discusión de las reuniones.</t>
  </si>
  <si>
    <t>Respecto de los próximos pasos recomendados para cada indicador, describa en detalle: las acciones planificadas, las partes responsables y los plazos.</t>
  </si>
  <si>
    <t>Si es necesario, priorice más las acciones planificadas.</t>
  </si>
  <si>
    <t>Determine si se necesitarán recursos para llevar a cabo las acciones planificadas con miras a fortalecer el NITAG. En caso afirmativo, describa cómo se obtendrán los recursos.</t>
  </si>
  <si>
    <t>Transmita el resumen de los resultados de la evaluación a todo el NITAG y a otros interesados directos. Tenga en cuenta que dar a conocer los resultados al Ministerio de Salud y a los interesados directos puede poner de relieve los puntos fuertes, los retos y los recursos necesarios.</t>
  </si>
  <si>
    <t>Decida sobre el cronograma para realizar evaluaciones futuras.</t>
  </si>
  <si>
    <t>INDICADOR 1: ESTABLECIMIENTO Y COMPOSICIÓN</t>
  </si>
  <si>
    <t>Básico</t>
  </si>
  <si>
    <t>En desarrollo</t>
  </si>
  <si>
    <t>Intermedio</t>
  </si>
  <si>
    <t>Avanzado</t>
  </si>
  <si>
    <t>De vanguardia</t>
  </si>
  <si>
    <t>RESULTADOS</t>
  </si>
  <si>
    <t>Designación oficial</t>
  </si>
  <si>
    <t>Ningún documento ni medida oficial ha establecido el NITAG.</t>
  </si>
  <si>
    <t>Hay un documento o medidas oficiales que han establecido el NITAG.</t>
  </si>
  <si>
    <t>Si selecciona "En desarrollo", automáticamente aparecerá "Intermedio".</t>
  </si>
  <si>
    <t>Si selecciona "En desarrollo", automáticamente aparecerá "Avanzado".</t>
  </si>
  <si>
    <t>Si selecciona "En desarrollo", automáticamente aparecerá "De vanguardia".</t>
  </si>
  <si>
    <t>Términos de referencia</t>
  </si>
  <si>
    <t>El NITAG no cuenta con términos de referencia (TdR) por escrito.</t>
  </si>
  <si>
    <t>El NITAG ha escrito TdR que incluyen un mandato que define el ámbito de trabajo.</t>
  </si>
  <si>
    <t>Los TdR abordan la estructura del NITAG y se dan a conocer a los miembros cada vez que se actualizan. Todos los miembros conocen los TdR.</t>
  </si>
  <si>
    <t>Los TdR se examinan y actualizan periódicamente.</t>
  </si>
  <si>
    <t>Los TdR se examinan al menos cada 3 años y se actualizan según sea necesario.</t>
  </si>
  <si>
    <t>Diversidad en las áreas de especialización</t>
  </si>
  <si>
    <t>Menos de cinco áreas de especialización representadas entre los miembros del NITAG.</t>
  </si>
  <si>
    <t>Al menos cinco áreas de especialización representadas entre los miembros del NITAG.</t>
  </si>
  <si>
    <t>Las áreas de especialización de los miembros abarcan el curso de  vida. 
El NITAG tiene acceso a esferas adicionales de especialización.</t>
  </si>
  <si>
    <t>Hay varios miembros con la misma especialización, de modo que las áreas mínimas de especialización siguen estando representadas cuando se producen ausencias.</t>
  </si>
  <si>
    <t>Membresía</t>
  </si>
  <si>
    <t>No hay prácticas ni procesos relativos a la autoridad para votar de los miembros principales, la contratación o los límites del mandato.</t>
  </si>
  <si>
    <t>Los miembros principales tienen autoridad para votar, mientras que los miembros auxiliares no la tienen.</t>
  </si>
  <si>
    <t>Los períodos de membresía principal son limitados y escalonados.</t>
  </si>
  <si>
    <t>Se realiza un concurso abierto para los puestos de membresía.</t>
  </si>
  <si>
    <t>Hay un proceso de política para rescindir la membresía antes de completarse el período de membresía.</t>
  </si>
  <si>
    <t>NIVEL DE MADUREZ GENERAL DE ESTE INDICADOR</t>
  </si>
  <si>
    <t>NOTAS</t>
  </si>
  <si>
    <t>Recordatorios:</t>
  </si>
  <si>
    <t xml:space="preserve">Complete cada fila una por una. </t>
  </si>
  <si>
    <t>Comience en el lado izquierdo de la fila y marque con una “x” cada criterio que el NITAG cumpla. (Pulse ENTER después de escribir cada x.)</t>
  </si>
  <si>
    <t>Las celdas con bordes verdes pueden marcarse, al igual que las NOTAS. Las demás celdas están bloqueadas.</t>
  </si>
  <si>
    <t>Todos los términos que aparecen en negrita se incluyen en la pestaña de "Definiciones".</t>
  </si>
  <si>
    <t>Si hay múltiples criterios en una sola celda, se deben cumplir TODOS ellos.</t>
  </si>
  <si>
    <t xml:space="preserve">La columna de “Resultados” siempre presentará el nivel respecto de cual se han cumplido todos los criterios, INCUIDO cualquier criterio en los niveles más bajos. Por ejemplo, si se indica que se han cumplido  los criterios para "En desarrollo", "Avanzado" y "De vanguardia" que aparecen en una columna, pero aún no se ha cumplido el Intermedio, el resultado será  “En desarrollo”, porque este es el nivel más alto respecto del cual se han cumplido todos los criterios en esa fila. </t>
  </si>
  <si>
    <t>INDICADOR 2: INDEPENDENCIA Y IMPARCIALIDAD</t>
  </si>
  <si>
    <t>Proceso de declaración de conflictos de intereses</t>
  </si>
  <si>
    <t>La declaración de intereses no es obligatoria para los miembros principales.</t>
  </si>
  <si>
    <t>La declaración de intereses es obligatoria para los miembros principales en el momento del nombramiento.</t>
  </si>
  <si>
    <t>La declaración de intereses es obligatoria para los miembros de la secretaría y de los grupos de trabajo. Las declaraciones de intereses se actualizan con regularidad. 
El NITAG aplica una política formal y por escrito relativa al conflicto de intereses con definiciones de tipos de conflictos de intereses.</t>
  </si>
  <si>
    <t>La política relativa al conflicto de intereses describe el proceso (o los procesos) para evaluar y gestionar los conflictos de intereses.</t>
  </si>
  <si>
    <t>La declaración de intereses es obligatoria para los miembros auxiliares, en el momento del nombramiento y cuando hay un cambio. 
La declaración de intereses es obligatoria para los miembros principales antes de cada reunión.</t>
  </si>
  <si>
    <t>Transparencia</t>
  </si>
  <si>
    <t>La documentación del NITAG no está disponible para el público.</t>
  </si>
  <si>
    <t>Los TdR y los procedimientos operativos estandarizados están disponibles para el público.</t>
  </si>
  <si>
    <t>Los programas, los resúmenes de las reuniones y las actas de las decisiones están disponibles al público.</t>
  </si>
  <si>
    <t>Los informes técnicos y los documentos de posición están disponibles para el público. 
El NITAG difunde activamente todo el material disponible al público (p. ej., sitio web, revista o boletín).</t>
  </si>
  <si>
    <t>Se permite que quienes no son miembros participen como observadores en las reuniones previa solicitud o de forma programada, o las reuniones se transmiten públicamente.</t>
  </si>
  <si>
    <t>Independencia respecto del lugar de trabajo principal de los miembros</t>
  </si>
  <si>
    <t>No hay una política para asegurar que los miembros no promuevan las prioridades, opiniones o productos de su empleador principal.</t>
  </si>
  <si>
    <t>Hay una política para asegurar que los miembros no promuevan las prioridades, opiniones o productos de su empleador principal.</t>
  </si>
  <si>
    <t>Complete cada fila una por una.</t>
  </si>
  <si>
    <t xml:space="preserve">La columna de “Resultados” siempre presentará el nivel respecto de cual se han cumplido todos los criterios, INCUIDO cualquier criterio en los niveles más bajos. Por ejemplo, si se indica que se han cumplido  los criterios para "En desarrollo", "Avanzado" y "De vanguardia" que aparecen en una columna, pero aún no se ha cumplido el "Intermedio", el resultado será  “En desarrollo”, porque este es el nivel más alto respecto del cual se han cumplido todos los criterios en esa fila. </t>
  </si>
  <si>
    <t>INDICADOR 3: RECURSOS Y APOYO DE SECRETARÍA</t>
  </si>
  <si>
    <t>Financiamiento asegurado</t>
  </si>
  <si>
    <t>No hay financiamento para cubrir los gastos operativos básicos.</t>
  </si>
  <si>
    <t>Hay financiamento para cubrir los gastos operativos básicos.</t>
  </si>
  <si>
    <t>El gobierno garantiza el financiamiento de los gastos operativos básicos.</t>
  </si>
  <si>
    <t>El financiamiento garantizado es sólido.</t>
  </si>
  <si>
    <t>Hay acceso a financiamiento que puede cubrir los gastos de viaje para las actividades nacionales e internacionales de fortalecimiento del NITAG (reuniones, colaboraciones y capacitación regionales o mundiales del NITAG).</t>
  </si>
  <si>
    <t>Acceso a datos pertinentes y otras herramientas necesarias</t>
  </si>
  <si>
    <t>El NITAG tiene acceso variable a la información regional y mundial; no tiene acceso a la información local.</t>
  </si>
  <si>
    <t>El NITAG tiene acceso suficiente a la información regional y mundial.</t>
  </si>
  <si>
    <t>El NITAG tiene acceso constante y completo a la información mundial y regional, así como acceso suficiente a la información local.</t>
  </si>
  <si>
    <t>El NITAG tiene acceso constante y completo a la información local, regional y mundial fiable.</t>
  </si>
  <si>
    <t>El NITAG tiene acceso a datos brutos o puede solicitar análisis específicos de los datos presentados.</t>
  </si>
  <si>
    <t>Acceso a expertos técnicos externos y a herramientas de creación de capacidad</t>
  </si>
  <si>
    <t>El NITAG no solicita ni acepta aportes de expertos externos.</t>
  </si>
  <si>
    <t>El NITAG solicita o acepta aportes de expertos externos.</t>
  </si>
  <si>
    <t>El NITAG recibe habitualmente aportes de expertos externos.</t>
  </si>
  <si>
    <t>Según corresponda, el NITAG formaliza las relaciones con expertos externos mediante la membresía auxiliar.</t>
  </si>
  <si>
    <t>Apoyo de secretaría</t>
  </si>
  <si>
    <t>No hay ninguna secretaría designada oficialmente para apoyar al NITAG.</t>
  </si>
  <si>
    <t>La secretaría presta apoyo administrativo activo.</t>
  </si>
  <si>
    <t>La secretaría presta apoyo técnico básico.</t>
  </si>
  <si>
    <t>La secretaría o los servicios de apoyo designados tienen capacidad para realizar o subcontratar análisis avanzados.</t>
  </si>
  <si>
    <t>La secretaría cuenta con personal a tiempo completo que posee una combinación de habilidades.</t>
  </si>
  <si>
    <t>La columna de “Resultados” siempre presentará el nivel respecto de cual se han cumplido todos los criterios, INCUIDO cualquier criterio en los niveles más bajos. Por ejemplo, si se indica que se han cumplido  los criterios para "En desarrollo", "Avanzado" y "De vanguardia" que aparecen en una columna, pero aún no se ha cumplido el "Intermedio", el resultado será  “En desarrollo”, porque este es el nivel más alto respecto del cual se han cumplido todos los criterios en esa fila.</t>
  </si>
  <si>
    <t>INDICADOR 4: OPERACIONES</t>
  </si>
  <si>
    <t>Aspectos logísticos de las reuniones</t>
  </si>
  <si>
    <t>El NITAG se reúne menos de una vez al año.</t>
  </si>
  <si>
    <t>El NITAG se reúne aproximadamente una vez al año. 
El programa de trabajo y los documentos informativos se distribuyen al menos una semana antes de las reuniones.</t>
  </si>
  <si>
    <t>El NITAG se reúne más de una vez al año y, según sea necesario, fuera del cronograma regular. 
Se invita a los miembros del NITAG a sugerir puntos del programa de trabajo para su examen por la secretaría.</t>
  </si>
  <si>
    <t>Los documentos informativos son exhaustivos.</t>
  </si>
  <si>
    <t>Procedimientos operativos estandarizados (POE)</t>
  </si>
  <si>
    <t>Los POE no están formalizados.</t>
  </si>
  <si>
    <t>Los POE están formalizados en un documento oficial del NITAG.</t>
  </si>
  <si>
    <t>Los POE incluyen o remiten a la política relativa al conflicto de intereses.</t>
  </si>
  <si>
    <t>Los POE incluyen recomendaciones y herramientas para orientar e informar a los miembros. 
La orientación incluye el examen de los POE.</t>
  </si>
  <si>
    <t>Los POE se examinan regularmente, se actualizan según sea necesario y las actualizaciones se distribuyen sin demora a todos los miembros. 
Los POE incluyen el proceso para formular una recomendación en una situación de emergencia.</t>
  </si>
  <si>
    <t>Evaluación</t>
  </si>
  <si>
    <t>No hay ningún sistema para evaluar el NITAG.</t>
  </si>
  <si>
    <t>El NITAG se evalúa, pero sin un cronograma regular o una herramienta estandarizada.</t>
  </si>
  <si>
    <t>El NITAG ha sido evaluado al menos una vez utilizando una herramienta estandarizada.</t>
  </si>
  <si>
    <t>El NITAG se evalúa regularmente utilizando una herramienta estandarizada.</t>
  </si>
  <si>
    <t>Hay un proceso para dar seguimiento a la implementación de las recomendaciones de evaluación.</t>
  </si>
  <si>
    <t>INDICADOR 5: FORMULACIÓN DE RECOMENDACIONES</t>
  </si>
  <si>
    <t>Proceso de toma de decisiones</t>
  </si>
  <si>
    <t>El NITAG no define ni aplica ningún conjunto estandarizado de elementos como base para la toma de decisiones respecto de una recomendación, ni utiliza ninguna estructura formal para la evaluación de calidad de la evidencia.</t>
  </si>
  <si>
    <t>El NITAG define y aplica un conjunto limitado de elementos como base para la toma de decisiones respecto de una recomendación.</t>
  </si>
  <si>
    <t>El NITAG utiliza una estructura formal para examinar la evidencia y formular recomendaciones, por ejemplo, el marco del SAGE para la elaboración de recomendaciones basadas en la evidencia (EtR), que puede incluir evidencia clasificada o revisiones sistemáticas de otros grupos.</t>
  </si>
  <si>
    <t>El NITAG utiliza herramientas para evaluar la calidad de la evidencia, como GRADE, CASP, SIGN, etc.</t>
  </si>
  <si>
    <t>Documentación y comunicación</t>
  </si>
  <si>
    <t>La documentación de las recomendaciones no cumple ninguno de los criterios indicados.</t>
  </si>
  <si>
    <t>Las recomendaciones se registran en las actas de las reuniones.</t>
  </si>
  <si>
    <t>Las recomendaciones utilizan un formato sistemático y remiten a material arbitrado publicado y a evidencia local o a información contextual. 
Las recomendaciones también se documentan por separado de las actas y se archivan sistemáticamente.</t>
  </si>
  <si>
    <t>Las recomendaciones se presentan, de conformidad con las prácticas de los países, en forma de una síntesis de política para los encargados de elaborar políticas designados.</t>
  </si>
  <si>
    <t>En cuanto a las recomendaciones que no se adoptan, hay un proceso para que el presidente del NITAG (o la persona designada) analice las recomendaciones con los encargados de la toma de decisiones sobre políticas.</t>
  </si>
  <si>
    <t>INDICADOR 6: INTEGRACIÓN EN EL PROCESO DE FORMULACIÓN DE POLÍTICAS</t>
  </si>
  <si>
    <t>Consideración y solicitud por parte del gobierno</t>
  </si>
  <si>
    <t>No hay ningún proceso definido para que el Ministerio de Salud solicite oficialmente recomendaciones al NITAG.</t>
  </si>
  <si>
    <t>Hay un proceso definido para que el Ministerio de Salud solicite oficialmente recomendaciones al NITAG. El proceso incluye un plazo establecido de común acuerdo para la respuesta del NITAG.</t>
  </si>
  <si>
    <t>El NITAG da seguimiento a  las recomendaciones aceptadas por el Ministerio de Salud. Cuando el Ministerio de Salud no acepta una recomendación del NITAG, se proporciona por escrito al presidente del NITAG una explicación clara de las razones.</t>
  </si>
  <si>
    <t>Si la explicación del Ministerio de Salud justifica las razones por las que no se aceptaron las recomendaciones del NITAG, el NITAG mejora el proceso para determinar nuevas cuestiones de política. 
El NITAG considera temas sugeridos por el NITAG, aunque no solicitados específicamente por el Ministerio de Salud, mediante un proceso establecido de común acuerdo.</t>
  </si>
  <si>
    <t>Implementación</t>
  </si>
  <si>
    <t>El NITAG no participa en el examen ni en la recomendación de ninguna actividad programática, de implementación o de investigación.</t>
  </si>
  <si>
    <t>El NITAG participa para un fin determinado en el examen o en la recomendación de toda actividad programática, de aplicación o de investigación.</t>
  </si>
  <si>
    <t>El NITAG solicita informes o presentaciones sobre la labor de implementación y la cobertura vacunal a fin de que los miembros puedan saber si su recomendación ha dado resultado o si se necesitan más consideraciones.</t>
  </si>
  <si>
    <t>Si es apropiado, el NITAG formula recomendaciones programáticas basadas en la evidencia (p. ej., respecto de los aspectos logísticos, la entrega, el acceso, la reticencia a la vacunación, etc.)</t>
  </si>
  <si>
    <t>El NITAG participa en el establecimiento del programa de políticas; es decir, recomendaciones para investigación y desarrollo, y recomendaciones para solventar las deficiencias de la implementación programática).</t>
  </si>
  <si>
    <t>INDICADOR 7: RECONOCIMIENTO DE LAS PARTES INTERESADAS</t>
  </si>
  <si>
    <t>Relación con las partes interesadas</t>
  </si>
  <si>
    <t>Las partes interesadas y los asociados de la comunidad no conocen el NITAG.</t>
  </si>
  <si>
    <t>Los miembros de la comunidad científica y profesional conocen la función y las actividades del NITAG.</t>
  </si>
  <si>
    <t>Los miembros de la comunidad científica y profesional conocen la función y las actividades del NITAG y pueden acceder fácilmente a sus recomendaciones.</t>
  </si>
  <si>
    <t>En los países donde múltiples autoridades de salud formulan recomendaciones sobre vacunas, las recomendaciones del NITAG son reconocidas como tratamiento de referencia; ninguna otra autoridad formula recomendaciones especialmente contradictorias. 
El NITAG acepta aportes del público, incluidas las organizaciones que no están representadas entre los miembros auxiliares.</t>
  </si>
  <si>
    <t>Los miembros del NITAG intercambian información y colaboran con asociados pertinentes basándose en la especialización y el enfoque de los asociados.</t>
  </si>
  <si>
    <t>Reconocimiento público</t>
  </si>
  <si>
    <t>Los nombres de los miembros del NITAG no están disponibles al público.</t>
  </si>
  <si>
    <t>Los nombres de los miembros del NITAG están disponibles al público.</t>
  </si>
  <si>
    <t>El presidente del NITAG puede ser entrevistado en los medios de comunicación públicos en su calidad de presidente del NITAG.</t>
  </si>
  <si>
    <t>Los miembros son coautores o reconocidos en publicaciones (arbitradas y no arbitradas) de recomendaciones derivadas de la labor del NITAG.</t>
  </si>
  <si>
    <t>Los miembros son autores de publicaciones arbitradas para investigación o recomendaciones derivadas de la labor del NITAG.</t>
  </si>
  <si>
    <t>Resumen de la herramienta de evaluación de la madurez del NITAG</t>
  </si>
  <si>
    <t>Nombre del NITAG</t>
  </si>
  <si>
    <t>Fecha de la evaluación</t>
  </si>
  <si>
    <t>Participantes</t>
  </si>
  <si>
    <t>Puntos fuertes del NITAG</t>
  </si>
  <si>
    <t>Retos del NITAG</t>
  </si>
  <si>
    <t>Resultados y planes futuros</t>
  </si>
  <si>
    <t>Véase la pestaña de instrucciones para obtener más información.</t>
  </si>
  <si>
    <t>Indicador</t>
  </si>
  <si>
    <t>Nivel actual de madurez*</t>
  </si>
  <si>
    <t>Actividades previstas</t>
  </si>
  <si>
    <t>Parte responsable</t>
  </si>
  <si>
    <t>Indicador 1</t>
  </si>
  <si>
    <t>Indicador 2</t>
  </si>
  <si>
    <t>Indicador 3</t>
  </si>
  <si>
    <t>Indicador 4</t>
  </si>
  <si>
    <t>Indicador 5</t>
  </si>
  <si>
    <t>Indicador 6</t>
  </si>
  <si>
    <t>Indicador 7</t>
  </si>
  <si>
    <t>* Calculado automáticamente; refleja el nivel más alto para el cual se marcan TODOS los subindicadores.</t>
  </si>
  <si>
    <t>Porcentaje de todos los criterios cumplidos</t>
  </si>
  <si>
    <t># of criteria met</t>
  </si>
  <si>
    <t>Total # of Criteria</t>
  </si>
  <si>
    <t>% Met</t>
  </si>
  <si>
    <t>All Indicators</t>
  </si>
  <si>
    <t>Definiciones: Guía de términos modelo</t>
  </si>
  <si>
    <t>Obsérvese que puede haber diferencias válidas en las definiciones según el contexto del país, y esto debe tenerse en cuenta al completar la evaluación. Por ejemplo, puede haber diferencias en la división de componentes en los TdR de un NITAG en comparación con el POE o la integración del NITAG dentro de la estructura centralizada en comparación con la estructura de gobierno estatal federado.</t>
  </si>
  <si>
    <t>Indicador 1: Establecimiento</t>
  </si>
  <si>
    <t>Medidas o documentos oficiales. El establecimiento oficial del NITAG debe ocurrir a través de algún tipo de documentación legal o sobre políticas, pero los detalles específicos esta documentación pueden variar. Las medidas o documentos oficiales a través de los cuales se puede establecer un NITAG incluyen, entre otros, un decreto del poder ejecutivo, estatuto, regulación o decreto ministerial.</t>
  </si>
  <si>
    <t>Términos de referencia (TdR). Los TdR también pueden denominarse cartas estatutarias o documentos similares. No deben agruparse con los procedimientos operativos estandarizados (POE). En el contexto de los NITAG, los TdR describen el propósito y la organización del NITAG, definen términos clave y establecen normas para cumplir los seis indicadores de funcionalidad (p. ej., reunirse al menos una vez al año, tener al menos cinco áreas de especialización, etc.). Los POE, por otro lado, describen las operaciones básicas del NITAG y el proceso mediante el cual el este formula recomendaciones de políticas. Para obtener más información sobre los POE, véase el indicador 4.</t>
  </si>
  <si>
    <t>Como mínimo, los TdR de los NITAG deben abordar:</t>
  </si>
  <si>
    <t>·        un mandato que defina el ámbito de trabajo, los objetivos y los deberes del NITAG (véase la sección “Mandato” a continuación);</t>
  </si>
  <si>
    <t>·        la membresía principal y auxiliar, que incluya:</t>
  </si>
  <si>
    <t>o criterios para la membresía</t>
  </si>
  <si>
    <t>o funciones y responsabilidades de los miembros principales y auxiliares</t>
  </si>
  <si>
    <t>o expectativas de asistencia y participación</t>
  </si>
  <si>
    <t>o procesos para nombrar, rotar y rescindir un mandato</t>
  </si>
  <si>
    <t>·        la función y la estructura orgánica de la secretaría;</t>
  </si>
  <si>
    <t>·        frecuencia de las reuniones; y</t>
  </si>
  <si>
    <t>·        definición de “quórum” a efectos de reuniones y toma de decisiones.</t>
  </si>
  <si>
    <t>·        Si un NITAG utiliza grupos de trabajo, debe establecer TdR específicos para dichos grupos, incluido el proceso para el establecimiento y el modo de operaciones. El NITAG también debe tener un mecanismo para poner fin a los grupos de trabajo una vez que se hayan completado sus TdR.</t>
  </si>
  <si>
    <t>Si no se abordan al menos estos elementos en sus TdR, un NITAG no puede considerarse “intermedio” o superior.</t>
  </si>
  <si>
    <t>Mandato. El mandato de un NITAG debe incluir, como mínimo, lo siguiente como base para sus operaciones: toma de decisiones basada en evidencia para recomendar la introducción de vacunas y las actualizaciones de los calendarios existentes teniendo en cuenta los contextos epidemiológicos y sociales locales, y la priorización de los problemas de salud pública relacionados con las enfermedades prevenibles mediante vacunación (EPV). Sin tal mandato, un NITAG no puede considerarse “en desarrollo” o superior.</t>
  </si>
  <si>
    <t>Los mandatos de los NITAG pueden incluir esferas de responsabilidad adicionales, que incluyen, entre otras cosas:</t>
  </si>
  <si>
    <t>·        Administración de vacunas: establecer normas para los calendarios de vacunación, la compra y el almacenamiento de vacunas, las vías de administración, la dosificación y las contraindicaciones.</t>
  </si>
  <si>
    <t>·        Seguridad de las vacunas: elaborar normas para notificar eventos adversos supuestamente atribuibles a la vacunación o inmunización (ESAVI); evaluar los ESAVI; y asesorar sobre cuestiones de política de salud relacionadas con la seguridad de las vacunas.</t>
  </si>
  <si>
    <t>·        Política de vacunación: examinar y formular recomendaciones para mejorar las políticas del programa nacional de inmunización (PNI), incluida la recopilación de datos, la calidad de los servicios prestados y la cobertura de vacunación.</t>
  </si>
  <si>
    <t>·        Impacto de la vacuna: asesorar sobre el monitoreo del impacto de las recomendaciones técnicas, incluida la eficacia real y el impacto de la vacuna.</t>
  </si>
  <si>
    <t>·        Vigilancia de las EPV: apoyar el establecimiento de normas para la vigilancia de las EPV y los protocolos y procedimientos operativos estandarizados para la notificación de enfermedades y la toma de muestras.</t>
  </si>
  <si>
    <t>·        Eliminación de las EPV: apoyar un proceso independiente para documentar y verificar la evidencia durante las etapas de eliminación de EPV, p. ej., sarampión, rubéola, síndrome de rubéola congénita.</t>
  </si>
  <si>
    <t>·        Previsión de las necesidades del programa nacional de inmunización: seguimiento de las tendencias de las EPV, detección de las lagunas de investigación y orientación al PNI en cuanto al aprovechamiento de los recursos existentes o la creación de alianzas para atender las necesidades detectadas. Examinar el progreso del desarrollo de nuevas vacunas y el potencial para su inclusión en el PNI.</t>
  </si>
  <si>
    <t>El mandato del NITAG debe incluirse en los términos de referencia (TdR) (véase la sección “TdR” más arriba).</t>
  </si>
  <si>
    <t>Membresía principal. El requisito de que los períodos de los miembros principales sean escalonados debe implementarse de manera que los períodos de los miembros no se venzan todos al mismo tiempo, asegurando así la continuidad.</t>
  </si>
  <si>
    <t>Miembros principales y auxiliares. Los miembros principales deben ser expertos independientes y creíbles que actúen en su propia capacidad y que no representen los intereses de un grupo o interesado directo en particular. Solo los miembros principales deben participar en el asesoramiento, la adopción de decisiones y la votación sobre el conjunto final de recomendaciones. Los miembros auxiliares pueden ocupar puestos clave en entidades gubernamentales que representan o pueden representar a diversas sociedades o asociaciones profesionales, otros comités consultivos nacionales y asociados técnicos clave. La función de los miembros auxiliares es contribuir al debate y ayudar a proporcionar información general o evidencia necesaria.</t>
  </si>
  <si>
    <t>Especialización. Los miembros del NITAG en su conjunto deben contar con especialización en las siguientes áreas como mínimo: salud pediátrica, epidemiología, salud pública, inmunología y enfermedades infecciosas.</t>
  </si>
  <si>
    <t>La especialización en temas o grupos poblacionales que abarcan el curso de vida incluye, entre otras cosas: salud materna, infantil, adolescente y adulta.</t>
  </si>
  <si>
    <t>Las otras áreas de especialización a las que el NITAG debe tener acceso a través de la secretaría o invitados incluyen, entre otras: economía, vacunología, derecho a la salud, microbiología, métodos de investigación, sistemas de salud, ética, modelización, salud escolar y comunicación de riesgos.</t>
  </si>
  <si>
    <t>Obsérvese que una sola persona puede tener más de un nivel de especialización.</t>
  </si>
  <si>
    <t>Concurso abierto. La oportunidad de ser miembro del NITAG debe brindarse mediante el anuncio de funciones en revistas médicas y con organizaciones y redes profesionales pertinentes, o mediante la solicitud de candidatos de diversas fuentes.</t>
  </si>
  <si>
    <t>Rescisión de la membresía. Si no especifica las razones ni el proceso para la rescisión de la membresía antes de haber completado el período de nombramiento descrito en sus TdR o en documentos similares, un NITAG no puede considerarse “de vanguardia”. Esto puede incluir razones como incumplimiento de las obligaciones de confidencialidad, la no asistencia a cierto número de reuniones del NITAG sin una razón válida, etc.</t>
  </si>
  <si>
    <t>Indicador 2: Independencia e imparcialidad</t>
  </si>
  <si>
    <t>Declaración de intereses. Los miembros deben considerar cuáles son sus intereses en todas las esferas pertinentes, p. ej., empleo, funciones voluntarias y posiciones de liderazgo, membresías, participaciones financieras o donaciones y promoción o activismo practicados en público.</t>
  </si>
  <si>
    <t>“Actualizada con regularidad” describe actualizaciones anuales de los intereses declarados por escrito, así como actualizaciones verbales antes de cada reunión y antes de que los grupos de trabajo comiencen cualquier proyecto nuevo. Los grupos de trabajo pueden incluir miembros principales y no principales.</t>
  </si>
  <si>
    <t>Disponible para el público. Esto significa que el material está disponible en una página específica en el sitio web de la institución que alberga la secretaría.</t>
  </si>
  <si>
    <t>Resumen de las reuniones. Los resúmenes no tienen que incluir información sensible ni atribuir aportes específicos a oradores específicos. Los resúmenes deben registrar los pros y los contras de los temas debatidos, lo que se decidió y la justificación.</t>
  </si>
  <si>
    <t>Conflicto de intereses. Para cumplir las normas de “intermedio”, la política relativa al conflicto de intereses debe incluir definiciones de los tipos de conflictos de intereses. Para cumplir las normas de “avanzado”, la política relativa al conflicto de intereses debe describir el proceso (o los procesos) para evaluar y gestionar los conflictos de intereses cuando estos se declaran, incluida la exclusión total de un miembro con conflicto o su exclusión parcial de discusiones específicas en las que el conflicto es relevante. La política determina la parte o las partes encargadas de realizar tales evaluaciones y de gestionar cualquier conflicto de intereses.</t>
  </si>
  <si>
    <t>Política. Una política es un curso o principio de acción adoptado por el NITAG. Existe una política si está escrita en un POE o en los TdR del NITAG. Para obtener más información sobre los TdR y los POE, véanse los indicadores 1 y 4.</t>
  </si>
  <si>
    <t>Indicador 3: Recursos y apoyo de secretaría</t>
  </si>
  <si>
    <t>Información. Información epidemiológica relacionada con la carga de enfermedad, así como la relación costo-eficacia, la viabilidad, etc.</t>
  </si>
  <si>
    <t>Financiamiento. Una garantía de financiamiento se refiere a un decreto legal, regulatorio o de otro modo formal que garantiza que el gobierno del NITAG proporcionará financiamiento al NITAG y a la secretaría. Esto no incluye el financiamiento de organizaciones internacionales como Gavi u otras.</t>
  </si>
  <si>
    <t>Los niveles de financiamiento establecidos en el modelo se definen como sigue:</t>
  </si>
  <si>
    <t>·        Los gastos operativos básicos incluyen los gastos de las reuniones y de los grupos de trabajo.</t>
  </si>
  <si>
    <t>·        Un financiamiento sólido significa que los recursos financieros pueden cubrir gastos adicionales por encima de los gastos operativos básicos, como la contratación externa de exámenes o análisis.</t>
  </si>
  <si>
    <t>Acceso a datos y a información. Los tipos de datos a los que un NITAG puede tener acceso incluyen los siguientes:</t>
  </si>
  <si>
    <t>·        Información mundial y regional: incluido el acceso a bases de datos de publicaciones o motores de búsqueda como PubMed.</t>
  </si>
  <si>
    <t>·        Información local: como vigilancia, datos de programas y análisis y resultados de investigaciones locales.</t>
  </si>
  <si>
    <t>·        Datos brutos, como bases de datos de vigilancia.</t>
  </si>
  <si>
    <t>Los niveles de acceso que un NITAG puede tener a diversos tipos de datos e información, presentados en el modelo, se definen de la siguiente manera:</t>
  </si>
  <si>
    <t>·        No tiene acceso</t>
  </si>
  <si>
    <t>·        Variable</t>
  </si>
  <si>
    <t>·        Adecuado</t>
  </si>
  <si>
    <t>·        Amplio</t>
  </si>
  <si>
    <t>·       Constante y amplio</t>
  </si>
  <si>
    <t>Secretaría. Los niveles de apoyo de parte de la secretaría y los tipos de capacidad presentados en el modelo se definen de la siguiente manera:</t>
  </si>
  <si>
    <t>·        El apoyo administrativo activo incluye, como mínimo, la programación, la difusión de material y el manejo de los aspectos logísticos de las reuniones.</t>
  </si>
  <si>
    <t>·        El apoyo técnico básico incluye, como mínimo, p. ej., la recopilación de evidencia, la obtención de aportes de expertos externos y la realización de análisis descriptivos.</t>
  </si>
  <si>
    <t>·        Contratación externa: la secretaría determina las necesidades de análisis externos, elige a los expertos apropiados y los contrata para obtener sus aportes o conecta con ellos.</t>
  </si>
  <si>
    <t>·        Los análisis avanzados se refieren, p. ej., a evaluaciones económicas y análisis epidemiológicos.</t>
  </si>
  <si>
    <t>Aportes de expertos externos. Es posible que los NITAG deseen obtener aportes de expertos externos, que incluyen, entre otros, instituciones y organismos (p. ej., organismos públicos, asociados clave y otras partes interesadas).</t>
  </si>
  <si>
    <t>La principal distinción es que para el nivel de madurez “en desarrollo”, el NITAG a veces o en situciones especiales recibe aportes de expertos externos; pero, para el nivel de madurez “intermedio”, este recibe habitualmente aportes de expertos externos (p. ej., habitualmente se invita a expertos externos a las reuniones del NITAG y se les brinda la oportunidad de formular comentarios). Sin embargo, los NITAG también pueden optar por formalizar esas contribuciones de conocimientos y apoyo de los expertos por conducto de miembros no principales.</t>
  </si>
  <si>
    <t>Indicador 4: Operaciones</t>
  </si>
  <si>
    <t>Procedimientos operativos estandarizados. Los PoE (o documento similar) del NITAG deben escribirse y consignarse como un documento formal del NITAG.</t>
  </si>
  <si>
    <t>Como mínimo, los POE básicos deben contener lo siguiente:</t>
  </si>
  <si>
    <t>·        Detalles sobre el modo operativo</t>
  </si>
  <si>
    <t>o El “modo operativo” incluye las reglas de las reuniones, el proceso para registrar y distribuir el resumen de las reuniones, el proceso para elaborar recomendaciones y adoptar decisiones, las directrices relativas a los grupos de trabajo. Véase la herramienta de evaluación sencilla, en la que aparece una lista completa de los detalles que se deben incluir en el modo operativo.</t>
  </si>
  <si>
    <t>·        Política sobre la confidencialidad</t>
  </si>
  <si>
    <t>·        Reglas de la membresía</t>
  </si>
  <si>
    <t>Si no contienen lo anterior, los POE no satisfacen los requisitos de madurez del nivel “en desarrollo”. Los siguientes son los requisitos adicionales que se activan en niveles más avanzados de madurez:</t>
  </si>
  <si>
    <t>·        Intermedio: política relativa a los conflictos de interés y al presupuesto</t>
  </si>
  <si>
    <t>·        Avanzado: herramientas o recomendaciones para orientar y evaluar a los nuevos miembros</t>
  </si>
  <si>
    <t>·        De vanguardia: los POE se examinan regularmente, se actualizan según sea necesario y se distribuyen entre los miembros cada vez que se realizan cambios.</t>
  </si>
  <si>
    <t>Programa. Se debe invitar a los miembros del NITAG a sugerir puntos del orden del día con suficiente antelación a la fecha de la reunión a fin de que 1) los miembros tengan tiempo para hacer presentaciones razonadas y 2) la secretaría tenga tiempo para considerar sus sugerencias. Este calendario puede variar según el país, pero debe acordarse y observarse.</t>
  </si>
  <si>
    <t>Documentos informativos. Los documentos informativos que se distribuirán antes de las reuniones incluyen: resúmenes de los grupos de trabajo y otros. Si no incluye al menos estos elementos entre los documentos informativos, un NITAG no puede considerarse “en desarrollo” o superior.</t>
  </si>
  <si>
    <t>Los documentos informativos completos incluyen todos los requisitos del nivel “en desarrollo”, así como los siguientes:</t>
  </si>
  <si>
    <t>·        Una introducción a la cuestión de política</t>
  </si>
  <si>
    <t>·        Métodos que describen cómo se buscó, examinó y sintetizó la evidencia</t>
  </si>
  <si>
    <t>·        Resultados, discusión y opciones para las recomendacones de políticas</t>
  </si>
  <si>
    <t>·        Referencias</t>
  </si>
  <si>
    <t>Evaluación. Las evaluaciones pueden ayudar a mejorar el desempeño del NITAG; estas pueden llevarse a cabo como una autoevaluación o una evaluación externa o pueden ser parte de una evaluación más amplia. Una evaluación examinaría las capacidades, la estructura, las funciones y los procedimientos del NITAG. La herramienta de evaluación de la madurez de los NITAG es un ejemplo de una herramienta de evaluación estandarizada. Otras herramientas de evaluación o evaluaciones que pueden producir resultados de manera fiable y sistemática también se consideran “herramientas estandarizadas” y pueden utilizarse.</t>
  </si>
  <si>
    <t>Indicador 5: Formulación de recomendaciones</t>
  </si>
  <si>
    <t>Base para la toma de decisiones. En niveles de madurez cada vez más altos, el NITAG debe definir y dar seguimiento a un conjunto de elementos que sirvan de base para tomar sus decisiones. Como mínimo, estos elementos deben incluir: carga de enfermedad, inmunogenicidad, seguridad y eficacia de las vacunas. Si no define ni sigue al menos estas normas, el NITAG no puede alcanzar una calificación de madurez de “en desarrollo” o superior.</t>
  </si>
  <si>
    <t>Marco del SAGE para la elaboración de recomendaciones basadas en la evidencia. El SAGE utiliza cuadros para la elaboración de recomendaciones basadas en la evidencia a fin de aumentar la transparencia y considerar sistemáticamente los criterios predefinidos que conducen a recomendaciones. El formato estándar del SAGE de estos cuadros para la elaboración de recomendaciones basadas en la evidencia se puede encontrar en el apéndice 10 de la Guidance for the Development of Evidence-based Vaccination-related Recommendations [orientación sobre el proceso de elaboración de recomendaciones basadas en la evidencia del SAGE en materia de vacunación].</t>
  </si>
  <si>
    <t>Guidance for the Development of Evidence-based Vaccinaton-related Recommendations</t>
  </si>
  <si>
    <t>Recomendaciones archivadas. Las recomendaciones se guardan y almacenan, y se puede acceder a ellas previa solicitud, a través del sitio web, o mediante un repositorio en línea de código abierto.</t>
  </si>
  <si>
    <t>Indicador 6: Integración en el proceso de formulación de políticas</t>
  </si>
  <si>
    <t>Solicitudes de recomendaciones sobre políticas. El proceso definido a través del cual el Ministerio de Salud solicita oficialmente al NITAG recomendaciones sobre políticas, incluido un plazo establecido de común acuerdo para la respuesta del NITAG, debe incluirse en el POE o en un documento similar. Según la estructura del gobierno (p. ej., estructura centralizada frente a estructura de stados federales) y la independencia del NITAG, puede haber variaciones en la forma en que se obtienen los aportes para las solicitudes de recomendaciones sobre políticas.</t>
  </si>
  <si>
    <t>Aceptada. Esto significa que la recomendación del NITAG es aceptada por el Ministerio de Salud, pero no significa necesariamente que este la adopte o la implemente de inmediato. La adopción o la implementación de una recomendación puede depender de otros factores, como el financiamiento, el suministro de vacunas, etc.</t>
  </si>
  <si>
    <t>Recomendaciones programáticas basadas en la evidencia. Dependiendo del contexto del país, los NITAG pueden estar en condiciones de apoyar su programa nacional de inmunización proporcionando recomendaciones basadas en la evidencia sobre cuestiones programáticas relacionadas con la vacunación, además de recomendaciones directamente relacionadas con el uso de vacunas (como dosis e intervalos de dosificación) y calendarios de vacunación. Por ejemplo, la participación de los NITAG en la formulación de recomendaciones basadas en la evidencia para cuestiones programáticas puede ser más importante en los países cuyos programas nacionales de inmunización son menos sólidos.</t>
  </si>
  <si>
    <t>Indicador 7: Reconocimiento de las partes interesadas</t>
  </si>
  <si>
    <t>Parte interesada. A los efectos de este modelo, el término “parte interesada” se define como cualquier persona, grupo poblacional, organización, etc. con intereses en el proceso y las decisiones de los NITAG. Esto puede incluir, entre otros, organizaciones científicas, organizaciones profesionales, fabricantes de vacunas, la red mundial de NITAG y autoridades de salud gubernamentales.</t>
  </si>
  <si>
    <t>Disponible al público. A los efectos de este subindicador, disponible al público significa que los nombres de los miembros están disponibles en una página específica en el sitio web de la institución que alberga a la secretaría.</t>
  </si>
  <si>
    <t>INSTRUMENTO DE RECOPILACIÓN DE DATOS DE LA HERRAMIENTA DE EVALUACIÓN DE LA MADUREZ DE LOS NITAG</t>
  </si>
  <si>
    <t>ESTE ES UN INSTRUMENTO OPCIONAL QUE EL NITAG PUEDE UTILIZAR A FIN DE RECOPILAR DATOS CON MIRAS A LA PREPARACIÓN PARA COMPLETAR LA EVALUACIÓN.</t>
  </si>
  <si>
    <t>Haga doble clic en el icono para abrir el instrumento.</t>
  </si>
  <si>
    <t>data</t>
  </si>
  <si>
    <t>worksheet</t>
  </si>
  <si>
    <t>cell</t>
  </si>
  <si>
    <t>row</t>
  </si>
  <si>
    <t>column</t>
  </si>
  <si>
    <t>ref</t>
  </si>
  <si>
    <t>value</t>
  </si>
  <si>
    <t>Ind1_maturity</t>
  </si>
  <si>
    <t>Ind. 1</t>
  </si>
  <si>
    <t>Ind2_maturity</t>
  </si>
  <si>
    <t>Ind. 2</t>
  </si>
  <si>
    <t>R9</t>
  </si>
  <si>
    <t>Ind3_maturity</t>
  </si>
  <si>
    <t>Ind. 3</t>
  </si>
  <si>
    <t>R10</t>
  </si>
  <si>
    <t>Ind4_maturity</t>
  </si>
  <si>
    <t>Ind. 4</t>
  </si>
  <si>
    <t>Ind5_maturity</t>
  </si>
  <si>
    <t>Ind. 5</t>
  </si>
  <si>
    <t>R8</t>
  </si>
  <si>
    <t>Ind6_maturity</t>
  </si>
  <si>
    <t>Ind. 6</t>
  </si>
  <si>
    <t>Ind7_maturity</t>
  </si>
  <si>
    <t>Ind. 7</t>
  </si>
  <si>
    <t>Ind1_1_maturity</t>
  </si>
  <si>
    <t>Ind1_2_maturity</t>
  </si>
  <si>
    <t>Ind1_3_maturity</t>
  </si>
  <si>
    <t>Ind1_4_maturity</t>
  </si>
  <si>
    <t>Ind2_1_maturity</t>
  </si>
  <si>
    <t>R5</t>
  </si>
  <si>
    <t>Ind2_2_maturity</t>
  </si>
  <si>
    <t>R6</t>
  </si>
  <si>
    <t>Ind2_3_maturity</t>
  </si>
  <si>
    <t>R7</t>
  </si>
  <si>
    <t>Ind3_1_maturity</t>
  </si>
  <si>
    <t>Ind3_2_maturity</t>
  </si>
  <si>
    <t>Ind3_3_maturity</t>
  </si>
  <si>
    <t>Ind3_4_maturity</t>
  </si>
  <si>
    <t>Ind4_1_maturity</t>
  </si>
  <si>
    <t>Ind4_2_maturity</t>
  </si>
  <si>
    <t>Ind4_3_maturity</t>
  </si>
  <si>
    <t>Ind5_1_maturity</t>
  </si>
  <si>
    <t>Ind5_2_maturity</t>
  </si>
  <si>
    <t>Ind6_1_maturity</t>
  </si>
  <si>
    <t>Ind6_2_maturity</t>
  </si>
  <si>
    <t>Ind7_1_maturity</t>
  </si>
  <si>
    <t>Ind7_2_maturity</t>
  </si>
  <si>
    <t>Resumen</t>
  </si>
  <si>
    <t>C6</t>
  </si>
  <si>
    <t>Ind1_nb_criteria_met</t>
  </si>
  <si>
    <t>Ind2_nb_criteria_met</t>
  </si>
  <si>
    <t>Ind3_nb_criteria_met</t>
  </si>
  <si>
    <t>Ind4_nb_criteria_met</t>
  </si>
  <si>
    <t>Ind5_nb_criteria_met</t>
  </si>
  <si>
    <t>Ind6_nb_criteria_met</t>
  </si>
  <si>
    <t>C94</t>
  </si>
  <si>
    <t>Ind7_nb_criteria_met</t>
  </si>
  <si>
    <t>C95</t>
  </si>
  <si>
    <t>x</t>
  </si>
  <si>
    <t>field_type</t>
  </si>
  <si>
    <t>field_key</t>
  </si>
  <si>
    <t>Comment</t>
  </si>
  <si>
    <t>format mX</t>
  </si>
  <si>
    <t>int</t>
  </si>
  <si>
    <t>C96</t>
  </si>
  <si>
    <t>C97</t>
  </si>
  <si>
    <t>C98</t>
  </si>
  <si>
    <t>C99</t>
  </si>
  <si>
    <t>C100</t>
  </si>
  <si>
    <t>Ind1_notes</t>
  </si>
  <si>
    <t>D12</t>
  </si>
  <si>
    <t>Ind2_notes</t>
  </si>
  <si>
    <t>D11</t>
  </si>
  <si>
    <t>Ind3_notes</t>
  </si>
  <si>
    <t>Ind4_notes</t>
  </si>
  <si>
    <t>Ind5_notes</t>
  </si>
  <si>
    <t>D10</t>
  </si>
  <si>
    <t>Ind6_notes</t>
  </si>
  <si>
    <t>Ind7_notes</t>
  </si>
  <si>
    <t>form</t>
  </si>
  <si>
    <t>input_name</t>
  </si>
  <si>
    <t>input_date</t>
  </si>
  <si>
    <t>C11</t>
  </si>
  <si>
    <t>input_nitag_code</t>
  </si>
  <si>
    <t>F4</t>
  </si>
  <si>
    <t>input_assessment_self</t>
  </si>
  <si>
    <t>C8</t>
  </si>
  <si>
    <t>input_assessment_external</t>
  </si>
  <si>
    <t>C9</t>
  </si>
  <si>
    <t>input_assessment_type</t>
  </si>
  <si>
    <t>input_participants</t>
  </si>
  <si>
    <t>C13</t>
  </si>
  <si>
    <t>input_strengths</t>
  </si>
  <si>
    <t>C15</t>
  </si>
  <si>
    <t>input_challenges</t>
  </si>
  <si>
    <t>C17</t>
  </si>
  <si>
    <t>hashphrase</t>
  </si>
  <si>
    <t>template</t>
  </si>
  <si>
    <t>NAME_GEO</t>
  </si>
  <si>
    <t>NITAG_CODE</t>
  </si>
  <si>
    <t>Maturity_text</t>
  </si>
  <si>
    <t>Maturity_code</t>
  </si>
  <si>
    <t>Afghanistan</t>
  </si>
  <si>
    <t>AFG</t>
  </si>
  <si>
    <t>m1</t>
  </si>
  <si>
    <t>Albania</t>
  </si>
  <si>
    <t>ALB</t>
  </si>
  <si>
    <t>m2</t>
  </si>
  <si>
    <t>Algeria</t>
  </si>
  <si>
    <t>DZA</t>
  </si>
  <si>
    <t>m3</t>
  </si>
  <si>
    <t>Andorra</t>
  </si>
  <si>
    <t>AND</t>
  </si>
  <si>
    <t>m4</t>
  </si>
  <si>
    <t>Angola</t>
  </si>
  <si>
    <t>AGO</t>
  </si>
  <si>
    <t>m5</t>
  </si>
  <si>
    <t>Argentina</t>
  </si>
  <si>
    <t>ARG</t>
  </si>
  <si>
    <t>Armenia</t>
  </si>
  <si>
    <t>ARM</t>
  </si>
  <si>
    <t>Australia</t>
  </si>
  <si>
    <t>AUS</t>
  </si>
  <si>
    <t>Austria</t>
  </si>
  <si>
    <t>AUT</t>
  </si>
  <si>
    <t>Azerbaijan</t>
  </si>
  <si>
    <t>AZE</t>
  </si>
  <si>
    <t>Bahrain</t>
  </si>
  <si>
    <t>BHR</t>
  </si>
  <si>
    <t>Bangladesh</t>
  </si>
  <si>
    <t>BGD</t>
  </si>
  <si>
    <t>Belarus</t>
  </si>
  <si>
    <t>BLR</t>
  </si>
  <si>
    <t>Belgium</t>
  </si>
  <si>
    <t>BEL</t>
  </si>
  <si>
    <t>Benin</t>
  </si>
  <si>
    <t>BEN</t>
  </si>
  <si>
    <t>Bhutan</t>
  </si>
  <si>
    <t>BTN</t>
  </si>
  <si>
    <t>Bolivia (Plurinational State of)</t>
  </si>
  <si>
    <t>BOL</t>
  </si>
  <si>
    <t>Bosnia and Herzegovina</t>
  </si>
  <si>
    <t>BIH</t>
  </si>
  <si>
    <t>Botswana</t>
  </si>
  <si>
    <t>BWA</t>
  </si>
  <si>
    <t>Brazil</t>
  </si>
  <si>
    <t>BRA</t>
  </si>
  <si>
    <t>Brunei Darussalam</t>
  </si>
  <si>
    <t>BRN</t>
  </si>
  <si>
    <t>Bulgaria</t>
  </si>
  <si>
    <t>BGR</t>
  </si>
  <si>
    <t>Burkina Faso</t>
  </si>
  <si>
    <t>BFA</t>
  </si>
  <si>
    <t>Burundi</t>
  </si>
  <si>
    <t>BDI</t>
  </si>
  <si>
    <t>Cabo Verde</t>
  </si>
  <si>
    <t>CPV</t>
  </si>
  <si>
    <t>Cambodia</t>
  </si>
  <si>
    <t>KHM</t>
  </si>
  <si>
    <t>Cameroon</t>
  </si>
  <si>
    <t>CMR</t>
  </si>
  <si>
    <t>Canada</t>
  </si>
  <si>
    <t>CAN</t>
  </si>
  <si>
    <t>Central African Republic</t>
  </si>
  <si>
    <t>CAF</t>
  </si>
  <si>
    <t>Chad</t>
  </si>
  <si>
    <t>TCD</t>
  </si>
  <si>
    <t>Chile</t>
  </si>
  <si>
    <t>CHL</t>
  </si>
  <si>
    <t>China</t>
  </si>
  <si>
    <t>CHN</t>
  </si>
  <si>
    <t>CITAG</t>
  </si>
  <si>
    <t>CIT</t>
  </si>
  <si>
    <t>Colombia</t>
  </si>
  <si>
    <t>COL</t>
  </si>
  <si>
    <t>Comoros</t>
  </si>
  <si>
    <t>COM</t>
  </si>
  <si>
    <t>Congo</t>
  </si>
  <si>
    <t>COG</t>
  </si>
  <si>
    <t>Cook Islands</t>
  </si>
  <si>
    <t>COK</t>
  </si>
  <si>
    <t>Costa Rica</t>
  </si>
  <si>
    <t>CRI</t>
  </si>
  <si>
    <t>Côte d'Ivoire</t>
  </si>
  <si>
    <t>CIV</t>
  </si>
  <si>
    <t>Croatia</t>
  </si>
  <si>
    <t>HRV</t>
  </si>
  <si>
    <t>Cuba</t>
  </si>
  <si>
    <t>CUB</t>
  </si>
  <si>
    <t>Cyprus</t>
  </si>
  <si>
    <t>CYP</t>
  </si>
  <si>
    <t>Czechia</t>
  </si>
  <si>
    <t>CZE</t>
  </si>
  <si>
    <t>Democratic People's Republic of Korea</t>
  </si>
  <si>
    <t>PRK</t>
  </si>
  <si>
    <t>Democratic Republic of the Congo</t>
  </si>
  <si>
    <t>COD</t>
  </si>
  <si>
    <t>Denmark</t>
  </si>
  <si>
    <t>DNK</t>
  </si>
  <si>
    <t>Djibouti</t>
  </si>
  <si>
    <t>DJI</t>
  </si>
  <si>
    <t>Dominican Republic</t>
  </si>
  <si>
    <t>DOM</t>
  </si>
  <si>
    <t>Ecuador</t>
  </si>
  <si>
    <t>ECU</t>
  </si>
  <si>
    <t>Egypt</t>
  </si>
  <si>
    <t>EGY</t>
  </si>
  <si>
    <t>El Salvador</t>
  </si>
  <si>
    <t>SLV</t>
  </si>
  <si>
    <t>Equatorial Guinea</t>
  </si>
  <si>
    <t>GNQ</t>
  </si>
  <si>
    <t>Eritrea</t>
  </si>
  <si>
    <t>ERI</t>
  </si>
  <si>
    <t>Estonia</t>
  </si>
  <si>
    <t>EST</t>
  </si>
  <si>
    <t>Eswatini</t>
  </si>
  <si>
    <t>SWZ</t>
  </si>
  <si>
    <t>Ethiopia</t>
  </si>
  <si>
    <t>ETH</t>
  </si>
  <si>
    <t>Fiji</t>
  </si>
  <si>
    <t>FJI</t>
  </si>
  <si>
    <t>Finland</t>
  </si>
  <si>
    <t>FIN</t>
  </si>
  <si>
    <t>France</t>
  </si>
  <si>
    <t>FRA</t>
  </si>
  <si>
    <t>Gabon</t>
  </si>
  <si>
    <t>GAB</t>
  </si>
  <si>
    <t>Gambia</t>
  </si>
  <si>
    <t>GMB</t>
  </si>
  <si>
    <t>Georgia</t>
  </si>
  <si>
    <t>GEO</t>
  </si>
  <si>
    <t>Germany</t>
  </si>
  <si>
    <t>DEU</t>
  </si>
  <si>
    <t>Ghana</t>
  </si>
  <si>
    <t>GHA</t>
  </si>
  <si>
    <t>Greece</t>
  </si>
  <si>
    <t>GRC</t>
  </si>
  <si>
    <t>Guatemala</t>
  </si>
  <si>
    <t>GTM</t>
  </si>
  <si>
    <t>Guinea</t>
  </si>
  <si>
    <t>GIN</t>
  </si>
  <si>
    <t>Guinea-Bissau</t>
  </si>
  <si>
    <t>GNB</t>
  </si>
  <si>
    <t>Haiti</t>
  </si>
  <si>
    <t>HTI</t>
  </si>
  <si>
    <t>Honduras</t>
  </si>
  <si>
    <t>HND</t>
  </si>
  <si>
    <t>Hungary</t>
  </si>
  <si>
    <t>HUN</t>
  </si>
  <si>
    <t>Iceland</t>
  </si>
  <si>
    <t>ISL</t>
  </si>
  <si>
    <t>India</t>
  </si>
  <si>
    <t>IND</t>
  </si>
  <si>
    <t>Indonesia</t>
  </si>
  <si>
    <t>IDN</t>
  </si>
  <si>
    <t>Iran (Islamic Republic of)</t>
  </si>
  <si>
    <t>IRN</t>
  </si>
  <si>
    <t>Iraq</t>
  </si>
  <si>
    <t>IRQ</t>
  </si>
  <si>
    <t>Ireland</t>
  </si>
  <si>
    <t>IRL</t>
  </si>
  <si>
    <t>Israel</t>
  </si>
  <si>
    <t>ISR</t>
  </si>
  <si>
    <t>Italy</t>
  </si>
  <si>
    <t>ITA</t>
  </si>
  <si>
    <t>Japan</t>
  </si>
  <si>
    <t>JPN</t>
  </si>
  <si>
    <t>Jordan</t>
  </si>
  <si>
    <t>JOR</t>
  </si>
  <si>
    <t>Kazakhstan</t>
  </si>
  <si>
    <t>KAZ</t>
  </si>
  <si>
    <t>Kenya</t>
  </si>
  <si>
    <t>KEN</t>
  </si>
  <si>
    <t>Kiribati</t>
  </si>
  <si>
    <t>KIR</t>
  </si>
  <si>
    <t>Kuwait</t>
  </si>
  <si>
    <t>KWT</t>
  </si>
  <si>
    <t>Kyrgyzstan</t>
  </si>
  <si>
    <t>KGZ</t>
  </si>
  <si>
    <t>Lao People's Democratic Republic</t>
  </si>
  <si>
    <t>LAO</t>
  </si>
  <si>
    <t>Latvia</t>
  </si>
  <si>
    <t>LVA</t>
  </si>
  <si>
    <t>Lebanon</t>
  </si>
  <si>
    <t>LBN</t>
  </si>
  <si>
    <t>Lesotho</t>
  </si>
  <si>
    <t>LSO</t>
  </si>
  <si>
    <t>Liberia</t>
  </si>
  <si>
    <t>LBR</t>
  </si>
  <si>
    <t>Libya</t>
  </si>
  <si>
    <t>LBY</t>
  </si>
  <si>
    <t>Lithuania</t>
  </si>
  <si>
    <t>LTU</t>
  </si>
  <si>
    <t>Luxembourg</t>
  </si>
  <si>
    <t>LUX</t>
  </si>
  <si>
    <t>Madagascar</t>
  </si>
  <si>
    <t>MDG</t>
  </si>
  <si>
    <t>Malawi</t>
  </si>
  <si>
    <t>MWI</t>
  </si>
  <si>
    <t>Malaysia</t>
  </si>
  <si>
    <t>MYS</t>
  </si>
  <si>
    <t>Maldives</t>
  </si>
  <si>
    <t>MDV</t>
  </si>
  <si>
    <t>Mali</t>
  </si>
  <si>
    <t>MLI</t>
  </si>
  <si>
    <t>Malta</t>
  </si>
  <si>
    <t>MLT</t>
  </si>
  <si>
    <t>Marshall Islands</t>
  </si>
  <si>
    <t>MHL</t>
  </si>
  <si>
    <t>Mauritania</t>
  </si>
  <si>
    <t>MRT</t>
  </si>
  <si>
    <t>Mauritius</t>
  </si>
  <si>
    <t>MUS</t>
  </si>
  <si>
    <t>Mexico</t>
  </si>
  <si>
    <t>MEX</t>
  </si>
  <si>
    <t>Micronesia (Federated States of)</t>
  </si>
  <si>
    <t>FSM</t>
  </si>
  <si>
    <t>Monaco</t>
  </si>
  <si>
    <t>MCO</t>
  </si>
  <si>
    <t>Mongolia</t>
  </si>
  <si>
    <t>MNG</t>
  </si>
  <si>
    <t>Montenegro</t>
  </si>
  <si>
    <t>MNE</t>
  </si>
  <si>
    <t>Morocco</t>
  </si>
  <si>
    <t>MAR</t>
  </si>
  <si>
    <t>Mozambique</t>
  </si>
  <si>
    <t>MOZ</t>
  </si>
  <si>
    <t>Myanmar</t>
  </si>
  <si>
    <t>MMR</t>
  </si>
  <si>
    <t>Namibia</t>
  </si>
  <si>
    <t>NAM</t>
  </si>
  <si>
    <t>Nauru</t>
  </si>
  <si>
    <t>NRU</t>
  </si>
  <si>
    <t>Nepal</t>
  </si>
  <si>
    <t>NPL</t>
  </si>
  <si>
    <t>Netherlands (Kingdom of the)</t>
  </si>
  <si>
    <t>NLD</t>
  </si>
  <si>
    <t>New Zealand</t>
  </si>
  <si>
    <t>NZL</t>
  </si>
  <si>
    <t>Nicaragua</t>
  </si>
  <si>
    <t>NIC</t>
  </si>
  <si>
    <t>Niger</t>
  </si>
  <si>
    <t>NER</t>
  </si>
  <si>
    <t>Nigeria</t>
  </si>
  <si>
    <t>NGA</t>
  </si>
  <si>
    <t>Niue</t>
  </si>
  <si>
    <t>NIU</t>
  </si>
  <si>
    <t>North Macedonia</t>
  </si>
  <si>
    <t>MKD</t>
  </si>
  <si>
    <t>Norway</t>
  </si>
  <si>
    <t>NOR</t>
  </si>
  <si>
    <t>Oman</t>
  </si>
  <si>
    <t>OMN</t>
  </si>
  <si>
    <t>Pakistan</t>
  </si>
  <si>
    <t>PAK</t>
  </si>
  <si>
    <t>Palau</t>
  </si>
  <si>
    <t>PLW</t>
  </si>
  <si>
    <t>Panama</t>
  </si>
  <si>
    <t>PAN</t>
  </si>
  <si>
    <t>Papua New Guinea</t>
  </si>
  <si>
    <t>PNG</t>
  </si>
  <si>
    <t>Paraguay</t>
  </si>
  <si>
    <t>PRY</t>
  </si>
  <si>
    <t>Peru</t>
  </si>
  <si>
    <t>PER</t>
  </si>
  <si>
    <t>Philippines</t>
  </si>
  <si>
    <t>PHL</t>
  </si>
  <si>
    <t>Poland</t>
  </si>
  <si>
    <t>POL</t>
  </si>
  <si>
    <t>Portugal</t>
  </si>
  <si>
    <t>PRT</t>
  </si>
  <si>
    <t>Qatar</t>
  </si>
  <si>
    <t>QAT</t>
  </si>
  <si>
    <t>Republic of Korea</t>
  </si>
  <si>
    <t>KOR</t>
  </si>
  <si>
    <t>Republic of Moldova</t>
  </si>
  <si>
    <t>MDA</t>
  </si>
  <si>
    <t>Romania</t>
  </si>
  <si>
    <t>ROU</t>
  </si>
  <si>
    <t>Russian Federation</t>
  </si>
  <si>
    <t>RUS</t>
  </si>
  <si>
    <t>Rwanda</t>
  </si>
  <si>
    <t>RWA</t>
  </si>
  <si>
    <t>Samoa</t>
  </si>
  <si>
    <t>WSM</t>
  </si>
  <si>
    <t>San Marino</t>
  </si>
  <si>
    <t>SMR</t>
  </si>
  <si>
    <t>Sao Tome and Principe</t>
  </si>
  <si>
    <t>STP</t>
  </si>
  <si>
    <t>Saudi Arabia</t>
  </si>
  <si>
    <t>SAU</t>
  </si>
  <si>
    <t>Senegal</t>
  </si>
  <si>
    <t>SEN</t>
  </si>
  <si>
    <t>Serbia</t>
  </si>
  <si>
    <t>SRB</t>
  </si>
  <si>
    <t>Seychelles</t>
  </si>
  <si>
    <t>SYC</t>
  </si>
  <si>
    <t>Sierra Leone</t>
  </si>
  <si>
    <t>SLE</t>
  </si>
  <si>
    <t>Singapore</t>
  </si>
  <si>
    <t>SGP</t>
  </si>
  <si>
    <t>Slovakia</t>
  </si>
  <si>
    <t>SVK</t>
  </si>
  <si>
    <t>Slovenia</t>
  </si>
  <si>
    <t>SVN</t>
  </si>
  <si>
    <t>Solomon Islands</t>
  </si>
  <si>
    <t>SLB</t>
  </si>
  <si>
    <t>Somalia</t>
  </si>
  <si>
    <t>SOM</t>
  </si>
  <si>
    <t>South Africa</t>
  </si>
  <si>
    <t>ZAF</t>
  </si>
  <si>
    <t>South Sudan</t>
  </si>
  <si>
    <t>SSD</t>
  </si>
  <si>
    <t>Spain</t>
  </si>
  <si>
    <t>ESP</t>
  </si>
  <si>
    <t>Sri Lanka</t>
  </si>
  <si>
    <t>LKA</t>
  </si>
  <si>
    <t>Sudan</t>
  </si>
  <si>
    <t>SDN</t>
  </si>
  <si>
    <t>Sweden</t>
  </si>
  <si>
    <t>SWE</t>
  </si>
  <si>
    <t>Switzerland</t>
  </si>
  <si>
    <t>CHE</t>
  </si>
  <si>
    <t>Syrian Arab Republic</t>
  </si>
  <si>
    <t>SYR</t>
  </si>
  <si>
    <t>Tajikistan</t>
  </si>
  <si>
    <t>TJK</t>
  </si>
  <si>
    <t>Thailand</t>
  </si>
  <si>
    <t>THA</t>
  </si>
  <si>
    <t>Timor-Leste</t>
  </si>
  <si>
    <t>TLS</t>
  </si>
  <si>
    <t>Togo</t>
  </si>
  <si>
    <t>TGO</t>
  </si>
  <si>
    <t>Tonga</t>
  </si>
  <si>
    <t>TON</t>
  </si>
  <si>
    <t>Tunisia</t>
  </si>
  <si>
    <t>TUN</t>
  </si>
  <si>
    <t>Türkiye</t>
  </si>
  <si>
    <t>TUR</t>
  </si>
  <si>
    <t>Turkmenistan</t>
  </si>
  <si>
    <t>TKM</t>
  </si>
  <si>
    <t>Tuvalu</t>
  </si>
  <si>
    <t>TUV</t>
  </si>
  <si>
    <t>Uganda</t>
  </si>
  <si>
    <t>UGA</t>
  </si>
  <si>
    <t>Ukraine</t>
  </si>
  <si>
    <t>UKR</t>
  </si>
  <si>
    <t>United Arab Emirates</t>
  </si>
  <si>
    <t>ARE</t>
  </si>
  <si>
    <t>United Kingdom of Great Britain and Northern Ireland</t>
  </si>
  <si>
    <t>GBR</t>
  </si>
  <si>
    <t>United Republic of Tanzania</t>
  </si>
  <si>
    <t>TZA</t>
  </si>
  <si>
    <t>United States of America</t>
  </si>
  <si>
    <t>USA</t>
  </si>
  <si>
    <t>Uruguay</t>
  </si>
  <si>
    <t>URY</t>
  </si>
  <si>
    <t>Uzbekistan</t>
  </si>
  <si>
    <t>UZB</t>
  </si>
  <si>
    <t>Vanuatu</t>
  </si>
  <si>
    <t>VUT</t>
  </si>
  <si>
    <t>Venezuela (Bolivarian Republic of)</t>
  </si>
  <si>
    <t>VEN</t>
  </si>
  <si>
    <t>Viet Nam</t>
  </si>
  <si>
    <t>VNM</t>
  </si>
  <si>
    <t>Yemen</t>
  </si>
  <si>
    <t>YEM</t>
  </si>
  <si>
    <t>Zambia</t>
  </si>
  <si>
    <t>ZMB</t>
  </si>
  <si>
    <t>Zimbabwe</t>
  </si>
  <si>
    <t>ZWE</t>
  </si>
  <si>
    <t>ES-v2</t>
  </si>
  <si>
    <t>Tipo de evaluación</t>
  </si>
  <si>
    <t xml:space="preserve">  Autoevaluación</t>
  </si>
  <si>
    <t xml:space="preserve">  Evaluación externa</t>
  </si>
  <si>
    <t>Plazo</t>
  </si>
  <si>
    <t>País</t>
  </si>
  <si>
    <t>Calculated among locked cells of first 9 worksheets</t>
  </si>
  <si>
    <t>042c79dbe91a36068f01c686dae75d135d6bd20f94da76d81e9c9ffc101f7632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</si>
</sst>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
    <numFmt numFmtId="165" formatCode="yyyy\-mm\-dd;@"/>
  </numFmts>
  <fonts count="43" x14ac:knownFonts="1">
    <font>
      <sz val="11"/>
      <color theme="1"/>
      <name val="Calibri"/>
      <family val="2"/>
      <charset val="1"/>
    </font>
    <font>
      <sz val="11"/>
      <color theme="1"/>
      <name val="Calibri"/>
      <family val="2"/>
      <scheme val="minor"/>
    </font>
    <font>
      <sz val="18"/>
      <color rgb="FF17468F"/>
      <name val="Impact"/>
      <family val="2"/>
      <charset val="1"/>
    </font>
    <font>
      <b/>
      <i/>
      <sz val="11"/>
      <color theme="1"/>
      <name val="Calibri"/>
      <family val="2"/>
      <charset val="1"/>
    </font>
    <font>
      <sz val="17"/>
      <color rgb="FF17468F"/>
      <name val="Impact"/>
      <family val="2"/>
      <charset val="1"/>
    </font>
    <font>
      <b/>
      <sz val="14"/>
      <color theme="0"/>
      <name val="Calibri"/>
      <family val="2"/>
      <charset val="1"/>
    </font>
    <font>
      <b/>
      <sz val="12"/>
      <color theme="4"/>
      <name val="Calibri"/>
      <family val="2"/>
      <charset val="1"/>
    </font>
    <font>
      <sz val="11"/>
      <color theme="4"/>
      <name val="Impact"/>
      <family val="2"/>
      <charset val="1"/>
    </font>
    <font>
      <sz val="11"/>
      <name val="Calibri"/>
      <family val="2"/>
      <charset val="1"/>
    </font>
    <font>
      <sz val="11"/>
      <color rgb="FFFF0000"/>
      <name val="Calibri"/>
      <family val="2"/>
      <charset val="1"/>
    </font>
    <font>
      <sz val="10"/>
      <color theme="1"/>
      <name val="Calibri"/>
      <family val="2"/>
      <charset val="1"/>
    </font>
    <font>
      <sz val="14"/>
      <color theme="0"/>
      <name val="Impact"/>
      <family val="2"/>
      <charset val="1"/>
    </font>
    <font>
      <sz val="10"/>
      <color theme="0"/>
      <name val="Calibri"/>
      <family val="2"/>
      <charset val="1"/>
    </font>
    <font>
      <sz val="10"/>
      <color rgb="FF000000"/>
      <name val="Calibri"/>
      <family val="2"/>
      <charset val="1"/>
    </font>
    <font>
      <b/>
      <sz val="10"/>
      <color theme="0"/>
      <name val="Calibri"/>
      <family val="2"/>
      <charset val="1"/>
    </font>
    <font>
      <sz val="10"/>
      <name val="Calibri"/>
      <family val="2"/>
      <charset val="1"/>
    </font>
    <font>
      <i/>
      <sz val="8"/>
      <color theme="1"/>
      <name val="Calibri"/>
      <family val="2"/>
      <charset val="1"/>
    </font>
    <font>
      <sz val="12"/>
      <color theme="0"/>
      <name val="Impact"/>
      <family val="2"/>
      <charset val="1"/>
    </font>
    <font>
      <b/>
      <sz val="10"/>
      <color theme="1"/>
      <name val="Calibri"/>
      <family val="2"/>
      <charset val="1"/>
    </font>
    <font>
      <sz val="10"/>
      <color theme="0"/>
      <name val="Impact"/>
      <family val="2"/>
      <charset val="1"/>
    </font>
    <font>
      <b/>
      <i/>
      <sz val="10"/>
      <color theme="1"/>
      <name val="Calibri"/>
      <family val="2"/>
      <charset val="1"/>
    </font>
    <font>
      <i/>
      <sz val="10"/>
      <color theme="1"/>
      <name val="Calibri"/>
      <family val="2"/>
      <charset val="1"/>
    </font>
    <font>
      <sz val="9"/>
      <color theme="1"/>
      <name val="Verdana Pro Light"/>
      <family val="2"/>
      <charset val="1"/>
    </font>
    <font>
      <sz val="9"/>
      <color theme="1"/>
      <name val="Segoe UI Symbol"/>
      <family val="2"/>
      <charset val="1"/>
    </font>
    <font>
      <i/>
      <sz val="11"/>
      <color theme="1"/>
      <name val="Calibri"/>
      <family val="2"/>
      <charset val="1"/>
    </font>
    <font>
      <sz val="14"/>
      <color theme="1"/>
      <name val="Calibri"/>
      <family val="2"/>
      <charset val="1"/>
    </font>
    <font>
      <b/>
      <sz val="11"/>
      <color theme="0" tint="-0.14999847407452621"/>
      <name val="Calibri"/>
      <family val="2"/>
      <charset val="1"/>
    </font>
    <font>
      <sz val="11"/>
      <color theme="0" tint="-0.14999847407452621"/>
      <name val="Calibri"/>
      <family val="2"/>
      <charset val="1"/>
    </font>
    <font>
      <b/>
      <sz val="14"/>
      <color theme="0"/>
      <name val="Verdana Pro"/>
      <family val="2"/>
      <charset val="1"/>
    </font>
    <font>
      <b/>
      <sz val="12"/>
      <color theme="1"/>
      <name val="Verdana Pro Light"/>
      <family val="2"/>
      <charset val="1"/>
    </font>
    <font>
      <b/>
      <sz val="11"/>
      <color rgb="FF008ECE"/>
      <name val="Calibri"/>
      <family val="2"/>
      <charset val="1"/>
    </font>
    <font>
      <sz val="11"/>
      <color theme="1"/>
      <name val="Verdana Pro Light"/>
      <family val="2"/>
      <charset val="1"/>
    </font>
    <font>
      <b/>
      <sz val="11"/>
      <color theme="1"/>
      <name val="Calibri"/>
      <family val="2"/>
      <charset val="1"/>
    </font>
    <font>
      <sz val="10"/>
      <color theme="1"/>
      <name val="Verdana Pro Light"/>
      <family val="2"/>
      <charset val="1"/>
    </font>
    <font>
      <b/>
      <sz val="14"/>
      <color rgb="FF17468F"/>
      <name val="Verdana Pro"/>
      <family val="2"/>
      <charset val="1"/>
    </font>
    <font>
      <sz val="11"/>
      <color rgb="FF008ECE"/>
      <name val="Calibri"/>
      <family val="2"/>
      <charset val="1"/>
    </font>
    <font>
      <u/>
      <sz val="11"/>
      <color theme="10"/>
      <name val="Calibri"/>
      <family val="2"/>
      <charset val="1"/>
    </font>
    <font>
      <sz val="11"/>
      <color theme="10"/>
      <name val="Calibri"/>
      <family val="2"/>
      <charset val="1"/>
    </font>
    <font>
      <sz val="11"/>
      <color theme="0" tint="-0.499984740745262"/>
      <name val="Calibri"/>
      <family val="2"/>
    </font>
    <font>
      <b/>
      <sz val="11"/>
      <color theme="0" tint="-0.499984740745262"/>
      <name val="Calibri"/>
      <family val="2"/>
    </font>
    <font>
      <i/>
      <sz val="11"/>
      <color theme="0" tint="-0.34998626667073579"/>
      <name val="Calibri"/>
      <family val="2"/>
    </font>
    <font>
      <sz val="18"/>
      <color rgb="FF17468F"/>
      <name val="Impact"/>
      <family val="2"/>
    </font>
    <font>
      <i/>
      <sz val="11"/>
      <color theme="1"/>
      <name val="Calibri"/>
      <family val="2"/>
      <scheme val="minor"/>
    </font>
  </fonts>
  <fills count="11">
    <fill>
      <patternFill patternType="none"/>
    </fill>
    <fill>
      <patternFill patternType="gray125"/>
    </fill>
    <fill>
      <patternFill patternType="solid">
        <fgColor theme="4"/>
        <bgColor rgb="FF2147AA"/>
      </patternFill>
    </fill>
    <fill>
      <patternFill patternType="solid">
        <fgColor theme="5"/>
        <bgColor rgb="FF008080"/>
      </patternFill>
    </fill>
    <fill>
      <patternFill patternType="solid">
        <fgColor theme="6"/>
        <bgColor rgb="FF17468F"/>
      </patternFill>
    </fill>
    <fill>
      <patternFill patternType="solid">
        <fgColor theme="0"/>
        <bgColor rgb="FFFFFFCC"/>
      </patternFill>
    </fill>
    <fill>
      <patternFill patternType="solid">
        <fgColor rgb="FFDFDFDF"/>
        <bgColor rgb="FFD9D9D9"/>
      </patternFill>
    </fill>
    <fill>
      <patternFill patternType="solid">
        <fgColor theme="4" tint="0.79989013336588644"/>
        <bgColor rgb="FFCEDED8"/>
      </patternFill>
    </fill>
    <fill>
      <patternFill patternType="solid">
        <fgColor theme="0" tint="-0.14999847407452621"/>
        <bgColor rgb="FFDFDFDF"/>
      </patternFill>
    </fill>
    <fill>
      <patternFill patternType="solid">
        <fgColor theme="2"/>
        <bgColor rgb="FFDFDFDF"/>
      </patternFill>
    </fill>
    <fill>
      <patternFill patternType="solid">
        <fgColor rgb="FFFFFF00"/>
        <bgColor indexed="64"/>
      </patternFill>
    </fill>
  </fills>
  <borders count="31">
    <border>
      <left/>
      <right/>
      <top/>
      <bottom/>
      <diagonal/>
    </border>
    <border>
      <left style="thin">
        <color theme="7"/>
      </left>
      <right style="thin">
        <color theme="7"/>
      </right>
      <top style="thin">
        <color theme="7"/>
      </top>
      <bottom style="thin">
        <color theme="7"/>
      </bottom>
      <diagonal/>
    </border>
    <border>
      <left style="thin">
        <color theme="7"/>
      </left>
      <right style="thin">
        <color theme="7"/>
      </right>
      <top/>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style="thick">
        <color rgb="FF00B050"/>
      </left>
      <right style="thick">
        <color rgb="FF00B050"/>
      </right>
      <top style="thick">
        <color rgb="FF00B050"/>
      </top>
      <bottom style="thick">
        <color rgb="FF00B050"/>
      </bottom>
      <diagonal/>
    </border>
    <border>
      <left style="thick">
        <color rgb="FF00B050"/>
      </left>
      <right style="thin">
        <color theme="7"/>
      </right>
      <top style="thin">
        <color theme="7"/>
      </top>
      <bottom style="thin">
        <color theme="7"/>
      </bottom>
      <diagonal/>
    </border>
    <border>
      <left style="thin">
        <color theme="7"/>
      </left>
      <right style="thin">
        <color theme="7"/>
      </right>
      <top/>
      <bottom style="thin">
        <color theme="7"/>
      </bottom>
      <diagonal/>
    </border>
    <border>
      <left/>
      <right style="thin">
        <color theme="7"/>
      </right>
      <top/>
      <bottom/>
      <diagonal/>
    </border>
    <border>
      <left style="thin">
        <color theme="7"/>
      </left>
      <right/>
      <top/>
      <bottom/>
      <diagonal/>
    </border>
    <border>
      <left style="thick">
        <color rgb="FF00B050"/>
      </left>
      <right style="thin">
        <color auto="1"/>
      </right>
      <top style="thin">
        <color theme="7"/>
      </top>
      <bottom style="thin">
        <color theme="7"/>
      </bottom>
      <diagonal/>
    </border>
    <border>
      <left/>
      <right/>
      <top style="thin">
        <color theme="7"/>
      </top>
      <bottom style="thin">
        <color theme="7"/>
      </bottom>
      <diagonal/>
    </border>
    <border>
      <left style="thick">
        <color rgb="FF00B050"/>
      </left>
      <right style="thick">
        <color rgb="FF00B050"/>
      </right>
      <top/>
      <bottom style="thick">
        <color rgb="FF00B050"/>
      </bottom>
      <diagonal/>
    </border>
    <border>
      <left/>
      <right style="thin">
        <color theme="0"/>
      </right>
      <top/>
      <bottom/>
      <diagonal/>
    </border>
    <border>
      <left style="thin">
        <color theme="0"/>
      </left>
      <right/>
      <top/>
      <bottom/>
      <diagonal/>
    </border>
    <border>
      <left style="thick">
        <color theme="4"/>
      </left>
      <right style="thick">
        <color theme="4"/>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n">
        <color theme="7"/>
      </left>
      <right style="thin">
        <color theme="7"/>
      </right>
      <top style="thick">
        <color rgb="FF00B050"/>
      </top>
      <bottom style="thin">
        <color auto="1"/>
      </bottom>
      <diagonal/>
    </border>
    <border>
      <left style="thin">
        <color theme="7"/>
      </left>
      <right style="thin">
        <color theme="7"/>
      </right>
      <top style="thin">
        <color auto="1"/>
      </top>
      <bottom style="thick">
        <color rgb="FF00B050"/>
      </bottom>
      <diagonal/>
    </border>
    <border>
      <left style="thin">
        <color auto="1"/>
      </left>
      <right style="thin">
        <color auto="1"/>
      </right>
      <top style="thin">
        <color auto="1"/>
      </top>
      <bottom style="thin">
        <color auto="1"/>
      </bottom>
      <diagonal/>
    </border>
    <border>
      <left style="thin">
        <color theme="4"/>
      </left>
      <right style="thin">
        <color theme="4"/>
      </right>
      <top style="thin">
        <color theme="4"/>
      </top>
      <bottom style="thin">
        <color theme="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theme="6"/>
      </left>
      <right style="thick">
        <color theme="6"/>
      </right>
      <top style="thick">
        <color theme="6"/>
      </top>
      <bottom style="thick">
        <color theme="6"/>
      </bottom>
      <diagonal/>
    </border>
    <border>
      <left/>
      <right/>
      <top style="thin">
        <color auto="1"/>
      </top>
      <bottom style="thin">
        <color auto="1"/>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auto="1"/>
      </left>
      <right/>
      <top style="thin">
        <color auto="1"/>
      </top>
      <bottom style="thin">
        <color auto="1"/>
      </bottom>
      <diagonal/>
    </border>
  </borders>
  <cellStyleXfs count="2">
    <xf numFmtId="0" fontId="0" fillId="0" borderId="0"/>
    <xf numFmtId="0" fontId="1" fillId="0" borderId="0"/>
  </cellStyleXfs>
  <cellXfs count="159">
    <xf numFmtId="0" fontId="0" fillId="0" borderId="0" xfId="0"/>
    <xf numFmtId="0" fontId="2" fillId="0" borderId="0" xfId="0" applyFont="1" applyAlignment="1">
      <alignment horizontal="left" vertical="top" wrapText="1"/>
    </xf>
    <xf numFmtId="0" fontId="0" fillId="0" borderId="0" xfId="0" applyAlignment="1">
      <alignment vertical="top"/>
    </xf>
    <xf numFmtId="0" fontId="0" fillId="0" borderId="0" xfId="0" applyAlignment="1">
      <alignment vertical="top" wrapText="1"/>
    </xf>
    <xf numFmtId="0" fontId="3" fillId="0" borderId="0" xfId="0" applyFont="1" applyAlignment="1">
      <alignment vertical="top" wrapText="1"/>
    </xf>
    <xf numFmtId="0" fontId="3" fillId="0" borderId="0" xfId="0" applyFont="1"/>
    <xf numFmtId="0" fontId="0" fillId="0" borderId="0" xfId="0" applyAlignment="1">
      <alignment wrapText="1"/>
    </xf>
    <xf numFmtId="0" fontId="6" fillId="0" borderId="0" xfId="0" applyFont="1" applyAlignment="1">
      <alignment horizontal="center" vertical="center" textRotation="90"/>
    </xf>
    <xf numFmtId="0" fontId="7" fillId="0" borderId="0" xfId="0" applyFont="1" applyAlignment="1">
      <alignment horizontal="left" vertical="top"/>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xf numFmtId="49" fontId="8" fillId="0" borderId="0" xfId="0" applyNumberFormat="1" applyFont="1" applyAlignment="1">
      <alignment horizontal="left" vertical="top" wrapText="1"/>
    </xf>
    <xf numFmtId="0" fontId="8" fillId="0" borderId="0" xfId="0" applyFont="1" applyAlignment="1">
      <alignment horizontal="left" vertical="center" indent="1"/>
    </xf>
    <xf numFmtId="0" fontId="9" fillId="0" borderId="0" xfId="0" applyFont="1"/>
    <xf numFmtId="0" fontId="10" fillId="0" borderId="5"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5" borderId="5" xfId="0" applyFont="1" applyFill="1" applyBorder="1" applyAlignment="1" applyProtection="1">
      <alignment horizontal="center" vertical="center" wrapText="1"/>
      <protection locked="0"/>
    </xf>
    <xf numFmtId="0" fontId="0" fillId="0" borderId="0" xfId="0" applyAlignment="1">
      <alignment horizontal="left" vertical="top" wrapText="1"/>
    </xf>
    <xf numFmtId="0" fontId="28" fillId="4" borderId="26" xfId="0" applyFont="1" applyFill="1" applyBorder="1" applyAlignment="1">
      <alignment horizontal="left" vertical="top" wrapText="1"/>
    </xf>
    <xf numFmtId="0" fontId="29" fillId="0" borderId="0" xfId="0" applyFont="1" applyAlignment="1">
      <alignment horizontal="left" vertical="top" wrapText="1"/>
    </xf>
    <xf numFmtId="0" fontId="30" fillId="0" borderId="0" xfId="0" applyFont="1" applyAlignment="1">
      <alignment horizontal="left" vertical="top" wrapText="1"/>
    </xf>
    <xf numFmtId="0" fontId="31" fillId="0" borderId="0" xfId="0" applyFont="1" applyAlignment="1">
      <alignment horizontal="left" vertical="top" wrapText="1"/>
    </xf>
    <xf numFmtId="0" fontId="0" fillId="0" borderId="0" xfId="0" applyAlignment="1">
      <alignment horizontal="left" vertical="top" wrapText="1" indent="1"/>
    </xf>
    <xf numFmtId="0" fontId="32" fillId="0" borderId="0" xfId="0" applyFont="1" applyAlignment="1">
      <alignment horizontal="left" vertical="top" wrapText="1"/>
    </xf>
    <xf numFmtId="0" fontId="24" fillId="0" borderId="0" xfId="0" applyFont="1" applyAlignment="1">
      <alignment horizontal="left" vertical="top" wrapText="1"/>
    </xf>
    <xf numFmtId="0" fontId="33" fillId="0" borderId="0" xfId="0" applyFont="1" applyAlignment="1">
      <alignment horizontal="left" vertical="top" wrapText="1"/>
    </xf>
    <xf numFmtId="0" fontId="34" fillId="0" borderId="0" xfId="0" applyFont="1" applyAlignment="1">
      <alignment horizontal="left" vertical="top" wrapText="1"/>
    </xf>
    <xf numFmtId="0" fontId="35"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horizontal="left" vertical="top" wrapText="1"/>
    </xf>
    <xf numFmtId="0" fontId="10" fillId="0" borderId="0" xfId="0" applyFont="1" applyAlignment="1">
      <alignment vertical="center" wrapText="1"/>
    </xf>
    <xf numFmtId="0" fontId="0" fillId="0" borderId="0" xfId="0" applyAlignment="1">
      <alignment vertical="center" wrapText="1"/>
    </xf>
    <xf numFmtId="0" fontId="0" fillId="0" borderId="0" xfId="0" applyAlignment="1">
      <alignment horizontal="center" wrapText="1"/>
    </xf>
    <xf numFmtId="0" fontId="10" fillId="0" borderId="0" xfId="0" applyFont="1"/>
    <xf numFmtId="0" fontId="10" fillId="0" borderId="0" xfId="0" applyFont="1" applyAlignment="1">
      <alignment horizontal="left" vertical="center"/>
    </xf>
    <xf numFmtId="0" fontId="11" fillId="2" borderId="0" xfId="0" applyFont="1" applyFill="1"/>
    <xf numFmtId="0" fontId="12" fillId="2" borderId="0" xfId="0" applyFont="1" applyFill="1"/>
    <xf numFmtId="0" fontId="12" fillId="2" borderId="0" xfId="0" applyFont="1" applyFill="1" applyAlignment="1">
      <alignment horizontal="left" vertical="center"/>
    </xf>
    <xf numFmtId="0" fontId="10" fillId="2" borderId="0" xfId="0" applyFont="1" applyFill="1"/>
    <xf numFmtId="0" fontId="10" fillId="2" borderId="0" xfId="0" applyFont="1" applyFill="1" applyAlignment="1">
      <alignment horizontal="left" vertical="center"/>
    </xf>
    <xf numFmtId="0" fontId="13" fillId="0" borderId="0" xfId="0" applyFont="1" applyAlignment="1">
      <alignment horizontal="center" vertical="center" wrapText="1"/>
    </xf>
    <xf numFmtId="0" fontId="14" fillId="5" borderId="2" xfId="0" applyFont="1" applyFill="1" applyBorder="1" applyAlignment="1">
      <alignment horizontal="center" vertical="center" wrapText="1"/>
    </xf>
    <xf numFmtId="0" fontId="14"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5" fillId="0" borderId="1" xfId="0" applyFont="1" applyBorder="1" applyAlignment="1">
      <alignment horizontal="center"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5" borderId="0" xfId="0" applyFont="1" applyFill="1" applyAlignment="1">
      <alignment horizontal="left" vertical="center" wrapText="1"/>
    </xf>
    <xf numFmtId="0" fontId="10" fillId="6" borderId="7" xfId="0" applyFont="1" applyFill="1" applyBorder="1" applyAlignment="1">
      <alignment horizontal="center" vertical="center" wrapText="1"/>
    </xf>
    <xf numFmtId="0" fontId="16" fillId="6" borderId="4"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0" xfId="0" applyFont="1" applyBorder="1" applyAlignment="1">
      <alignment horizontal="left" vertical="center" wrapText="1"/>
    </xf>
    <xf numFmtId="0" fontId="16" fillId="5" borderId="0" xfId="0" applyFont="1" applyFill="1" applyAlignment="1">
      <alignment horizontal="left" vertical="center" wrapText="1"/>
    </xf>
    <xf numFmtId="0" fontId="10" fillId="0" borderId="11" xfId="0" applyFont="1" applyBorder="1" applyAlignment="1">
      <alignment horizontal="left" vertical="center" wrapText="1"/>
    </xf>
    <xf numFmtId="0" fontId="10" fillId="5" borderId="8" xfId="0" applyFont="1" applyFill="1" applyBorder="1" applyAlignment="1">
      <alignment horizontal="left" vertical="center" wrapText="1"/>
    </xf>
    <xf numFmtId="0" fontId="10" fillId="8" borderId="7" xfId="0" applyFont="1" applyFill="1" applyBorder="1" applyAlignment="1">
      <alignment horizontal="center" vertical="center" wrapText="1"/>
    </xf>
    <xf numFmtId="0" fontId="16" fillId="0" borderId="4" xfId="0" applyFont="1" applyBorder="1" applyAlignment="1">
      <alignment horizontal="left" vertical="center" wrapText="1"/>
    </xf>
    <xf numFmtId="0" fontId="10" fillId="5" borderId="4" xfId="0" applyFont="1" applyFill="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6"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left"/>
    </xf>
    <xf numFmtId="0" fontId="12" fillId="2" borderId="0" xfId="0" applyFont="1" applyFill="1" applyAlignment="1">
      <alignment horizontal="left"/>
    </xf>
    <xf numFmtId="0" fontId="17" fillId="2" borderId="13" xfId="0" applyFont="1" applyFill="1" applyBorder="1" applyAlignment="1">
      <alignment horizontal="right" vertical="center"/>
    </xf>
    <xf numFmtId="0" fontId="17" fillId="2" borderId="14" xfId="0" applyFont="1" applyFill="1" applyBorder="1" applyAlignment="1">
      <alignment horizontal="center" vertical="center" wrapText="1"/>
    </xf>
    <xf numFmtId="0" fontId="15" fillId="0" borderId="0" xfId="0" applyFont="1" applyAlignment="1">
      <alignment horizontal="center" vertical="center" wrapText="1"/>
    </xf>
    <xf numFmtId="0" fontId="19" fillId="2" borderId="16" xfId="0" applyFont="1" applyFill="1" applyBorder="1" applyAlignment="1">
      <alignment horizontal="center" vertical="center"/>
    </xf>
    <xf numFmtId="0" fontId="20" fillId="0" borderId="0" xfId="0" applyFont="1"/>
    <xf numFmtId="0" fontId="21" fillId="0" borderId="0" xfId="0" applyFont="1"/>
    <xf numFmtId="0" fontId="10" fillId="0" borderId="0" xfId="0" applyFont="1" applyAlignment="1">
      <alignment wrapText="1"/>
    </xf>
    <xf numFmtId="0" fontId="12" fillId="2" borderId="0" xfId="0" applyFont="1" applyFill="1" applyAlignment="1">
      <alignment horizontal="left" vertical="center" wrapText="1"/>
    </xf>
    <xf numFmtId="0" fontId="10" fillId="0" borderId="1" xfId="0" applyFont="1" applyBorder="1" applyAlignment="1">
      <alignment horizontal="left" vertical="center" wrapText="1"/>
    </xf>
    <xf numFmtId="0" fontId="10" fillId="5" borderId="1" xfId="0" applyFont="1" applyFill="1" applyBorder="1" applyAlignment="1">
      <alignment horizontal="left" vertical="center" wrapText="1"/>
    </xf>
    <xf numFmtId="0" fontId="10" fillId="8" borderId="18" xfId="0" applyFont="1" applyFill="1" applyBorder="1" applyAlignment="1">
      <alignment horizontal="center" vertical="center" wrapText="1"/>
    </xf>
    <xf numFmtId="0" fontId="18" fillId="0" borderId="0" xfId="0" applyFont="1"/>
    <xf numFmtId="0" fontId="12" fillId="5" borderId="0" xfId="0" applyFont="1" applyFill="1" applyAlignment="1">
      <alignment horizontal="left" vertical="center" wrapText="1"/>
    </xf>
    <xf numFmtId="0" fontId="10" fillId="0" borderId="8" xfId="0" applyFont="1" applyBorder="1" applyAlignment="1">
      <alignment horizontal="left" vertical="center" wrapText="1"/>
    </xf>
    <xf numFmtId="0" fontId="10" fillId="8" borderId="19" xfId="0" applyFont="1" applyFill="1" applyBorder="1" applyAlignment="1">
      <alignment horizontal="center" vertical="center" wrapText="1"/>
    </xf>
    <xf numFmtId="0" fontId="18" fillId="0" borderId="0" xfId="0" applyFont="1" applyAlignment="1">
      <alignment horizontal="left" vertical="center" wrapText="1"/>
    </xf>
    <xf numFmtId="0" fontId="0" fillId="0" borderId="0" xfId="0" applyAlignment="1">
      <alignment horizontal="left" vertical="center" wrapText="1" indent="1"/>
    </xf>
    <xf numFmtId="0" fontId="22" fillId="0" borderId="0" xfId="0" applyFont="1" applyAlignment="1">
      <alignment horizontal="left" vertical="center" indent="1"/>
    </xf>
    <xf numFmtId="0" fontId="23" fillId="0" borderId="0" xfId="0" applyFont="1"/>
    <xf numFmtId="0" fontId="22" fillId="0" borderId="0" xfId="0" applyFont="1"/>
    <xf numFmtId="0" fontId="0" fillId="9" borderId="20" xfId="0" applyFill="1" applyBorder="1" applyAlignment="1" applyProtection="1">
      <alignment vertical="top" wrapText="1"/>
      <protection locked="0"/>
    </xf>
    <xf numFmtId="0" fontId="0" fillId="0" borderId="20" xfId="0" applyBorder="1" applyAlignment="1" applyProtection="1">
      <alignment vertical="top" wrapText="1"/>
      <protection locked="0"/>
    </xf>
    <xf numFmtId="0" fontId="0" fillId="9" borderId="23" xfId="0" applyFill="1" applyBorder="1" applyAlignment="1" applyProtection="1">
      <alignment vertical="top" wrapText="1"/>
      <protection locked="0"/>
    </xf>
    <xf numFmtId="0" fontId="0" fillId="0" borderId="23" xfId="0" applyBorder="1" applyAlignment="1" applyProtection="1">
      <alignment vertical="top" wrapText="1"/>
      <protection locked="0"/>
    </xf>
    <xf numFmtId="165" fontId="0" fillId="0" borderId="0" xfId="0" applyNumberFormat="1"/>
    <xf numFmtId="0" fontId="0" fillId="10" borderId="0" xfId="0" applyFill="1"/>
    <xf numFmtId="0" fontId="32" fillId="0" borderId="0" xfId="0" applyFont="1"/>
    <xf numFmtId="0" fontId="0" fillId="0" borderId="0" xfId="0" applyAlignment="1">
      <alignment horizontal="left" vertical="top"/>
    </xf>
    <xf numFmtId="0" fontId="10" fillId="0" borderId="20" xfId="0" applyFont="1" applyBorder="1" applyAlignment="1" applyProtection="1">
      <alignment horizontal="center" vertical="center" wrapText="1"/>
      <protection locked="0"/>
    </xf>
    <xf numFmtId="0" fontId="41" fillId="0" borderId="0" xfId="1" applyFont="1" applyAlignment="1">
      <alignment horizontal="left" vertical="top" wrapText="1"/>
    </xf>
    <xf numFmtId="0" fontId="1" fillId="0" borderId="0" xfId="1"/>
    <xf numFmtId="0" fontId="42" fillId="0" borderId="0" xfId="1" applyFont="1" applyAlignment="1">
      <alignment vertical="center" wrapText="1"/>
    </xf>
    <xf numFmtId="0" fontId="42" fillId="0" borderId="0" xfId="1" applyFont="1" applyAlignment="1">
      <alignment horizontal="center"/>
    </xf>
    <xf numFmtId="0" fontId="2" fillId="0" borderId="0" xfId="0" applyFont="1" applyAlignment="1">
      <alignment horizontal="left" vertical="top"/>
    </xf>
    <xf numFmtId="0" fontId="38" fillId="0" borderId="0" xfId="0" applyFont="1" applyAlignment="1">
      <alignment horizontal="right" vertical="top"/>
    </xf>
    <xf numFmtId="0" fontId="39" fillId="0" borderId="0" xfId="0" applyFont="1" applyAlignment="1">
      <alignment horizontal="center" vertical="top" wrapText="1"/>
    </xf>
    <xf numFmtId="0" fontId="9" fillId="0" borderId="0" xfId="0" applyFont="1" applyAlignment="1">
      <alignment horizontal="left" vertical="top" wrapText="1"/>
    </xf>
    <xf numFmtId="0" fontId="40" fillId="0" borderId="0" xfId="0" applyFont="1" applyAlignment="1">
      <alignment horizontal="left" vertical="top" wrapText="1"/>
    </xf>
    <xf numFmtId="0" fontId="40" fillId="0" borderId="0" xfId="0" applyFont="1" applyAlignment="1">
      <alignment horizontal="left" vertical="center" wrapText="1"/>
    </xf>
    <xf numFmtId="0" fontId="24" fillId="0" borderId="0" xfId="0" applyFont="1"/>
    <xf numFmtId="0" fontId="0" fillId="0" borderId="22" xfId="0" applyBorder="1"/>
    <xf numFmtId="0" fontId="0" fillId="0" borderId="20" xfId="0" applyBorder="1"/>
    <xf numFmtId="0" fontId="0" fillId="9" borderId="22" xfId="0" applyFill="1" applyBorder="1" applyAlignment="1">
      <alignment vertical="top"/>
    </xf>
    <xf numFmtId="0" fontId="0" fillId="0" borderId="24" xfId="0" applyBorder="1"/>
    <xf numFmtId="0" fontId="0" fillId="9" borderId="24" xfId="0" applyFill="1" applyBorder="1" applyAlignment="1">
      <alignment vertical="top"/>
    </xf>
    <xf numFmtId="0" fontId="0" fillId="0" borderId="25" xfId="0" applyBorder="1"/>
    <xf numFmtId="0" fontId="0" fillId="9" borderId="25" xfId="0" applyFill="1" applyBorder="1" applyAlignment="1">
      <alignment vertical="top"/>
    </xf>
    <xf numFmtId="0" fontId="0" fillId="0" borderId="22" xfId="0" applyBorder="1" applyAlignment="1">
      <alignment vertical="top"/>
    </xf>
    <xf numFmtId="0" fontId="0" fillId="0" borderId="24" xfId="0" applyBorder="1" applyAlignment="1">
      <alignment vertical="top"/>
    </xf>
    <xf numFmtId="0" fontId="0" fillId="0" borderId="25" xfId="0" applyBorder="1" applyAlignment="1">
      <alignment vertical="top"/>
    </xf>
    <xf numFmtId="0" fontId="5" fillId="4" borderId="0" xfId="0" applyFont="1" applyFill="1"/>
    <xf numFmtId="0" fontId="25" fillId="0" borderId="0" xfId="0" applyFont="1"/>
    <xf numFmtId="0" fontId="26" fillId="0" borderId="0" xfId="0" applyFont="1"/>
    <xf numFmtId="0" fontId="27" fillId="0" borderId="0" xfId="0" applyFont="1" applyAlignment="1">
      <alignment vertical="center"/>
    </xf>
    <xf numFmtId="0" fontId="0" fillId="0" borderId="0" xfId="0" applyAlignment="1">
      <alignment vertical="center"/>
    </xf>
    <xf numFmtId="0" fontId="27" fillId="0" borderId="0" xfId="0" applyFont="1"/>
    <xf numFmtId="0" fontId="27" fillId="0" borderId="0" xfId="0" applyFont="1" applyAlignment="1">
      <alignment horizontal="center" vertical="center"/>
    </xf>
    <xf numFmtId="164" fontId="27" fillId="0" borderId="0" xfId="0" applyNumberFormat="1" applyFont="1"/>
    <xf numFmtId="164" fontId="0" fillId="0" borderId="0" xfId="0" applyNumberFormat="1"/>
    <xf numFmtId="165" fontId="0" fillId="0" borderId="20" xfId="0" applyNumberFormat="1" applyBorder="1" applyAlignment="1" applyProtection="1">
      <alignment horizontal="center" vertical="center" wrapText="1"/>
      <protection locked="0"/>
    </xf>
    <xf numFmtId="11" fontId="0" fillId="0" borderId="0" xfId="0" applyNumberFormat="1" applyAlignment="1">
      <alignment wrapText="1"/>
    </xf>
    <xf numFmtId="0" fontId="5" fillId="4" borderId="0" xfId="0" applyFont="1" applyFill="1" applyAlignment="1">
      <alignment horizontal="center" vertical="center" textRotation="90"/>
    </xf>
    <xf numFmtId="0" fontId="0" fillId="0" borderId="0" xfId="0"/>
    <xf numFmtId="0" fontId="9" fillId="0" borderId="0" xfId="0" applyFont="1"/>
    <xf numFmtId="0" fontId="5" fillId="2" borderId="0" xfId="0" applyFont="1" applyFill="1" applyAlignment="1">
      <alignment horizontal="center" vertical="center" textRotation="90"/>
    </xf>
    <xf numFmtId="0" fontId="5" fillId="3" borderId="0" xfId="0" applyFont="1" applyFill="1" applyAlignment="1">
      <alignment horizontal="center" vertical="center" textRotation="90"/>
    </xf>
    <xf numFmtId="0" fontId="4" fillId="0" borderId="0" xfId="0" applyFont="1" applyAlignment="1">
      <alignment horizontal="left" vertical="top"/>
    </xf>
    <xf numFmtId="0" fontId="0" fillId="0" borderId="0" xfId="0" applyAlignment="1">
      <alignment wrapText="1"/>
    </xf>
    <xf numFmtId="0" fontId="14" fillId="2" borderId="1" xfId="0" applyFont="1" applyFill="1" applyBorder="1" applyAlignment="1">
      <alignment horizontal="center" vertical="center" wrapText="1"/>
    </xf>
    <xf numFmtId="0" fontId="0" fillId="0" borderId="4" xfId="0" applyBorder="1"/>
    <xf numFmtId="0" fontId="21" fillId="0" borderId="0" xfId="0" applyFont="1" applyAlignment="1">
      <alignment wrapText="1"/>
    </xf>
    <xf numFmtId="0" fontId="10" fillId="0" borderId="0" xfId="0" applyFont="1" applyAlignment="1">
      <alignment wrapText="1"/>
    </xf>
    <xf numFmtId="0" fontId="10" fillId="0" borderId="17" xfId="0" applyFont="1" applyBorder="1" applyAlignment="1" applyProtection="1">
      <alignment horizontal="left" vertical="top"/>
      <protection locked="0"/>
    </xf>
    <xf numFmtId="0" fontId="0" fillId="0" borderId="16" xfId="0" applyBorder="1" applyProtection="1">
      <protection locked="0"/>
    </xf>
    <xf numFmtId="0" fontId="0" fillId="0" borderId="17" xfId="0" applyBorder="1" applyProtection="1">
      <protection locked="0"/>
    </xf>
    <xf numFmtId="0" fontId="19" fillId="2" borderId="15" xfId="0" applyFont="1" applyFill="1" applyBorder="1" applyAlignment="1">
      <alignment horizontal="center" vertical="center"/>
    </xf>
    <xf numFmtId="0" fontId="0" fillId="0" borderId="17" xfId="0" applyBorder="1"/>
    <xf numFmtId="0" fontId="10" fillId="0" borderId="15" xfId="0" applyFont="1" applyBorder="1" applyAlignment="1" applyProtection="1">
      <alignment horizontal="left" vertical="top"/>
      <protection locked="0"/>
    </xf>
    <xf numFmtId="164" fontId="5" fillId="4" borderId="0" xfId="0" applyNumberFormat="1" applyFont="1" applyFill="1" applyAlignment="1">
      <alignment horizontal="right"/>
    </xf>
    <xf numFmtId="0" fontId="0" fillId="0" borderId="30" xfId="0"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40" fillId="0" borderId="27" xfId="0" applyFont="1" applyBorder="1" applyAlignment="1">
      <alignment horizontal="center" vertical="top" wrapText="1"/>
    </xf>
    <xf numFmtId="0" fontId="0" fillId="0" borderId="21" xfId="0" applyBorder="1" applyAlignment="1" applyProtection="1">
      <alignment horizontal="left" vertical="top" wrapText="1"/>
      <protection locked="0"/>
    </xf>
    <xf numFmtId="0" fontId="0" fillId="0" borderId="28" xfId="0" applyBorder="1" applyProtection="1">
      <protection locked="0"/>
    </xf>
    <xf numFmtId="0" fontId="0" fillId="0" borderId="29" xfId="0" applyBorder="1" applyProtection="1">
      <protection locked="0"/>
    </xf>
    <xf numFmtId="0" fontId="0" fillId="0" borderId="20" xfId="0" applyBorder="1" applyAlignment="1" applyProtection="1">
      <alignment horizontal="left" vertical="top" wrapText="1"/>
      <protection locked="0"/>
    </xf>
    <xf numFmtId="0" fontId="0" fillId="0" borderId="27" xfId="0" applyBorder="1" applyProtection="1">
      <protection locked="0"/>
    </xf>
    <xf numFmtId="0" fontId="0" fillId="0" borderId="23" xfId="0" applyBorder="1" applyProtection="1">
      <protection locked="0"/>
    </xf>
  </cellXfs>
  <cellStyles count="2">
    <cellStyle name="Normal" xfId="0" builtinId="0"/>
    <cellStyle name="Normal 2" xfId="1" xr:uid="{9DB329D0-AFBF-4CF4-BF72-282847BFD4B5}"/>
  </cellStyles>
  <dxfs count="143">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rgb="FFDFDFDF"/>
        </patternFill>
      </fill>
    </dxf>
    <dxf>
      <fill>
        <patternFill>
          <bgColor rgb="FFDFDFDF"/>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0" tint="-0.14999847407452621"/>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0" tint="-0.14999847407452621"/>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rgb="FFDFDFDF"/>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9" tint="0.59987182226020086"/>
        </patternFill>
      </fill>
    </dxf>
    <dxf>
      <fill>
        <patternFill>
          <bgColor theme="0" tint="-0.14999847407452621"/>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
      <fill>
        <patternFill>
          <bgColor theme="9" tint="0.59987182226020086"/>
        </patternFill>
      </fill>
    </dxf>
    <dxf>
      <fill>
        <patternFill>
          <bgColor rgb="FFDFDFD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ECE"/>
      <rgbColor rgb="FFD9D9D9"/>
      <rgbColor rgb="FF808080"/>
      <rgbColor rgb="FF9999FF"/>
      <rgbColor rgb="FF993366"/>
      <rgbColor rgb="FFFFFFCC"/>
      <rgbColor rgb="FFDFDFDF"/>
      <rgbColor rgb="FF660066"/>
      <rgbColor rgb="FFFF8080"/>
      <rgbColor rgb="FF0066CC"/>
      <rgbColor rgb="FFC4D7F5"/>
      <rgbColor rgb="FF000080"/>
      <rgbColor rgb="FFFF00FF"/>
      <rgbColor rgb="FFFFFF00"/>
      <rgbColor rgb="FF00FFFF"/>
      <rgbColor rgb="FF800080"/>
      <rgbColor rgb="FF800000"/>
      <rgbColor rgb="FF008080"/>
      <rgbColor rgb="FF0000FF"/>
      <rgbColor rgb="FF00CCFF"/>
      <rgbColor rgb="FFCCFFFF"/>
      <rgbColor rgb="FFCEDED8"/>
      <rgbColor rgb="FFFFFF99"/>
      <rgbColor rgb="FF99CCFF"/>
      <rgbColor rgb="FFFF99CC"/>
      <rgbColor rgb="FFCC99FF"/>
      <rgbColor rgb="FFFFCC99"/>
      <rgbColor rgb="FF2370CD"/>
      <rgbColor rgb="FF33CCCC"/>
      <rgbColor rgb="FF99CC00"/>
      <rgbColor rgb="FFFFCC00"/>
      <rgbColor rgb="FFFF9900"/>
      <rgbColor rgb="FFFF6600"/>
      <rgbColor rgb="FF657689"/>
      <rgbColor rgb="FF969696"/>
      <rgbColor rgb="FF17468F"/>
      <rgbColor rgb="FF00B050"/>
      <rgbColor rgb="FF003300"/>
      <rgbColor rgb="FF333300"/>
      <rgbColor rgb="FF993300"/>
      <rgbColor rgb="FF993366"/>
      <rgbColor rgb="FF2147AA"/>
      <rgbColor rgb="FF59595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lstStyle/>
          <a:p>
            <a:pPr>
              <a:defRPr lang="en-US" sz="1400" b="0" strike="noStrike" spc="-1">
                <a:solidFill>
                  <a:srgbClr val="595959"/>
                </a:solidFill>
                <a:latin typeface="Calibri"/>
              </a:defRPr>
            </a:pPr>
            <a:r>
              <a:rPr lang="en-US" sz="1400" b="0" strike="noStrike" spc="-1">
                <a:solidFill>
                  <a:srgbClr val="595959"/>
                </a:solidFill>
                <a:latin typeface="Calibri"/>
              </a:rPr>
              <a:t>% de criterios cumplidos para cada indicador
</a:t>
            </a:r>
          </a:p>
        </c:rich>
      </c:tx>
      <c:overlay val="0"/>
      <c:spPr>
        <a:noFill/>
        <a:ln w="0">
          <a:noFill/>
          <a:prstDash val="solid"/>
        </a:ln>
      </c:spPr>
    </c:title>
    <c:autoTitleDeleted val="0"/>
    <c:plotArea>
      <c:layout/>
      <c:barChart>
        <c:barDir val="bar"/>
        <c:grouping val="clustered"/>
        <c:varyColors val="0"/>
        <c:ser>
          <c:idx val="0"/>
          <c:order val="0"/>
          <c:tx>
            <c:strRef>
              <c:f>Resumen!$E$93:$E$93</c:f>
              <c:strCache>
                <c:ptCount val="1"/>
                <c:pt idx="0">
                  <c:v>% Met</c:v>
                </c:pt>
              </c:strCache>
            </c:strRef>
          </c:tx>
          <c:spPr>
            <a:solidFill>
              <a:srgbClr val="2147AA"/>
            </a:solidFill>
            <a:ln w="0">
              <a:noFill/>
              <a:prstDash val="solid"/>
            </a:ln>
          </c:spPr>
          <c:invertIfNegative val="0"/>
          <c:cat>
            <c:strRef>
              <c:f>Resumen!$B$94:$B$100</c:f>
              <c:strCache>
                <c:ptCount val="7"/>
                <c:pt idx="0">
                  <c:v>Indicador 1</c:v>
                </c:pt>
                <c:pt idx="1">
                  <c:v>Indicador 2</c:v>
                </c:pt>
                <c:pt idx="2">
                  <c:v>Indicador 3</c:v>
                </c:pt>
                <c:pt idx="3">
                  <c:v>Indicador 4</c:v>
                </c:pt>
                <c:pt idx="4">
                  <c:v>Indicador 5</c:v>
                </c:pt>
                <c:pt idx="5">
                  <c:v>Indicador 6</c:v>
                </c:pt>
                <c:pt idx="6">
                  <c:v>Indicador 7</c:v>
                </c:pt>
              </c:strCache>
            </c:strRef>
          </c:cat>
          <c:val>
            <c:numRef>
              <c:f>Resumen!$E$94:$E$101</c:f>
              <c:numCache>
                <c:formatCode>0\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49A3-4429-946B-A54B44DBADC9}"/>
            </c:ext>
          </c:extLst>
        </c:ser>
        <c:dLbls>
          <c:showLegendKey val="0"/>
          <c:showVal val="0"/>
          <c:showCatName val="0"/>
          <c:showSerName val="0"/>
          <c:showPercent val="0"/>
          <c:showBubbleSize val="0"/>
        </c:dLbls>
        <c:gapWidth val="182"/>
        <c:axId val="43513723"/>
        <c:axId val="16665526"/>
      </c:barChart>
      <c:catAx>
        <c:axId val="43513723"/>
        <c:scaling>
          <c:orientation val="maxMin"/>
        </c:scaling>
        <c:delete val="0"/>
        <c:axPos val="l"/>
        <c:numFmt formatCode="General" sourceLinked="0"/>
        <c:majorTickMark val="none"/>
        <c:minorTickMark val="none"/>
        <c:tickLblPos val="nextTo"/>
        <c:spPr>
          <a:ln w="9360">
            <a:solidFill>
              <a:srgbClr val="D9D9D9"/>
            </a:solidFill>
            <a:prstDash val="solid"/>
            <a:round/>
          </a:ln>
        </c:spPr>
        <c:txPr>
          <a:bodyPr/>
          <a:lstStyle/>
          <a:p>
            <a:pPr>
              <a:defRPr sz="900" b="0" strike="noStrike" spc="-1">
                <a:solidFill>
                  <a:srgbClr val="595959"/>
                </a:solidFill>
                <a:latin typeface="Calibri"/>
              </a:defRPr>
            </a:pPr>
            <a:endParaRPr lang="fr-FR"/>
          </a:p>
        </c:txPr>
        <c:crossAx val="16665526"/>
        <c:crosses val="autoZero"/>
        <c:auto val="1"/>
        <c:lblAlgn val="ctr"/>
        <c:lblOffset val="100"/>
        <c:noMultiLvlLbl val="0"/>
      </c:catAx>
      <c:valAx>
        <c:axId val="16665526"/>
        <c:scaling>
          <c:orientation val="minMax"/>
          <c:max val="1"/>
        </c:scaling>
        <c:delete val="0"/>
        <c:axPos val="t"/>
        <c:majorGridlines>
          <c:spPr>
            <a:ln w="9360">
              <a:solidFill>
                <a:srgbClr val="D9D9D9"/>
              </a:solidFill>
              <a:prstDash val="solid"/>
              <a:round/>
            </a:ln>
          </c:spPr>
        </c:majorGridlines>
        <c:numFmt formatCode="0%" sourceLinked="0"/>
        <c:majorTickMark val="none"/>
        <c:minorTickMark val="none"/>
        <c:tickLblPos val="nextTo"/>
        <c:spPr>
          <a:ln w="6480">
            <a:noFill/>
            <a:prstDash val="solid"/>
          </a:ln>
        </c:spPr>
        <c:txPr>
          <a:bodyPr/>
          <a:lstStyle/>
          <a:p>
            <a:pPr>
              <a:defRPr sz="900" b="0" strike="noStrike" spc="-1">
                <a:solidFill>
                  <a:srgbClr val="595959"/>
                </a:solidFill>
                <a:latin typeface="Calibri"/>
              </a:defRPr>
            </a:pPr>
            <a:endParaRPr lang="fr-FR"/>
          </a:p>
        </c:txPr>
        <c:crossAx val="43513723"/>
        <c:crosses val="autoZero"/>
        <c:crossBetween val="between"/>
      </c:valAx>
    </c:plotArea>
    <c:plotVisOnly val="1"/>
    <c:dispBlanksAs val="gap"/>
    <c:showDLblsOverMax val="0"/>
  </c:chart>
  <c:spPr>
    <a:solidFill>
      <a:srgbClr val="FFFFFF"/>
    </a:solidFill>
    <a:ln w="9360">
      <a:solidFill>
        <a:srgbClr val="D9D9D9"/>
      </a:solidFill>
      <a:prstDash val="solid"/>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2334600</xdr:colOff>
      <xdr:row>26</xdr:row>
      <xdr:rowOff>21600</xdr:rowOff>
    </xdr:from>
    <xdr:to>
      <xdr:col>1</xdr:col>
      <xdr:colOff>5509440</xdr:colOff>
      <xdr:row>30</xdr:row>
      <xdr:rowOff>21240</xdr:rowOff>
    </xdr:to>
    <xdr:pic>
      <xdr:nvPicPr>
        <xdr:cNvPr id="2" name="Picture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2455200" y="6555600"/>
          <a:ext cx="3174840" cy="761760"/>
        </a:xfrm>
        <a:prstGeom prst="rect">
          <a:avLst/>
        </a:prstGeom>
        <a:ln w="0">
          <a:noFill/>
          <a:prstDash val="solid"/>
        </a:ln>
      </xdr:spPr>
    </xdr:pic>
    <xdr:clientData/>
  </xdr:twoCellAnchor>
  <xdr:twoCellAnchor editAs="oneCell">
    <xdr:from>
      <xdr:col>1</xdr:col>
      <xdr:colOff>397800</xdr:colOff>
      <xdr:row>5</xdr:row>
      <xdr:rowOff>147240</xdr:rowOff>
    </xdr:from>
    <xdr:to>
      <xdr:col>1</xdr:col>
      <xdr:colOff>7580145</xdr:colOff>
      <xdr:row>25</xdr:row>
      <xdr:rowOff>162720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518400" y="2680920"/>
          <a:ext cx="7287120" cy="3825360"/>
        </a:xfrm>
        <a:prstGeom prst="rect">
          <a:avLst/>
        </a:prstGeom>
        <a:ln w="0">
          <a:noFill/>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46</xdr:row>
      <xdr:rowOff>181080</xdr:rowOff>
    </xdr:from>
    <xdr:to>
      <xdr:col>5</xdr:col>
      <xdr:colOff>981075</xdr:colOff>
      <xdr:row>65</xdr:row>
      <xdr:rowOff>165600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2729520</xdr:colOff>
      <xdr:row>139</xdr:row>
      <xdr:rowOff>76320</xdr:rowOff>
    </xdr:from>
    <xdr:to>
      <xdr:col>1</xdr:col>
      <xdr:colOff>5906880</xdr:colOff>
      <xdr:row>143</xdr:row>
      <xdr:rowOff>77040</xdr:rowOff>
    </xdr:to>
    <xdr:pic>
      <xdr:nvPicPr>
        <xdr:cNvPr id="3" name="Picture 1">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1"/>
        <a:stretch>
          <a:fillRect/>
        </a:stretch>
      </xdr:blipFill>
      <xdr:spPr>
        <a:xfrm>
          <a:off x="3031920" y="44291520"/>
          <a:ext cx="3177360" cy="762480"/>
        </a:xfrm>
        <a:prstGeom prst="rect">
          <a:avLst/>
        </a:prstGeom>
        <a:ln w="0">
          <a:noFill/>
          <a:prstDash val="solid"/>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2095500</xdr:colOff>
          <xdr:row>3</xdr:row>
          <xdr:rowOff>123825</xdr:rowOff>
        </xdr:from>
        <xdr:to>
          <xdr:col>1</xdr:col>
          <xdr:colOff>3009900</xdr:colOff>
          <xdr:row>7</xdr:row>
          <xdr:rowOff>66675</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B00-00000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theme/theme1.xml><?xml version="1.0" encoding="utf-8"?>
<a:theme xmlns:a="http://schemas.openxmlformats.org/drawingml/2006/main" name="Office Theme">
  <a:themeElements>
    <a:clrScheme name="NITAG Maturity Model">
      <a:dk1>
        <a:srgbClr val="000000"/>
      </a:dk1>
      <a:lt1>
        <a:srgbClr val="FFFFFF"/>
      </a:lt1>
      <a:dk2>
        <a:srgbClr val="3F3F3F"/>
      </a:dk2>
      <a:lt2>
        <a:srgbClr val="DBE6F9"/>
      </a:lt2>
      <a:accent1>
        <a:srgbClr val="17468F"/>
      </a:accent1>
      <a:accent2>
        <a:srgbClr val="008ECE"/>
      </a:accent2>
      <a:accent3>
        <a:srgbClr val="2147AA"/>
      </a:accent3>
      <a:accent4>
        <a:srgbClr val="657689"/>
      </a:accent4>
      <a:accent5>
        <a:srgbClr val="7A855D"/>
      </a:accent5>
      <a:accent6>
        <a:srgbClr val="84AC9D"/>
      </a:accent6>
      <a:hlink>
        <a:srgbClr val="2370CD"/>
      </a:hlink>
      <a:folHlink>
        <a:srgbClr val="877589"/>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who.int/publications/m/item/guidance-for-the-development-of-evidence-based-vaccine-related-recommendations" TargetMode="Externa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31"/>
  <sheetViews>
    <sheetView showGridLines="0" showRowColHeaders="0" tabSelected="1" zoomScaleNormal="100" workbookViewId="0">
      <selection activeCell="B4" sqref="B4"/>
    </sheetView>
  </sheetViews>
  <sheetFormatPr baseColWidth="10" defaultColWidth="0" defaultRowHeight="15" zeroHeight="1" x14ac:dyDescent="0.25"/>
  <cols>
    <col min="1" max="1" width="1.7109375" customWidth="1"/>
    <col min="2" max="2" width="113.7109375" customWidth="1"/>
    <col min="3" max="3" width="1.7109375" customWidth="1"/>
    <col min="4" max="16384" width="8.7109375" hidden="1"/>
  </cols>
  <sheetData>
    <row r="1" spans="2:2" x14ac:dyDescent="0.25"/>
    <row r="2" spans="2:2" ht="45" customHeight="1" x14ac:dyDescent="0.25">
      <c r="B2" s="1" t="s">
        <v>0</v>
      </c>
    </row>
    <row r="3" spans="2:2" x14ac:dyDescent="0.25"/>
    <row r="4" spans="2:2" s="2" customFormat="1" ht="109.5" customHeight="1" x14ac:dyDescent="0.25">
      <c r="B4" s="3" t="s">
        <v>1</v>
      </c>
    </row>
    <row r="5" spans="2:2" s="2" customFormat="1" ht="15" customHeight="1" x14ac:dyDescent="0.25">
      <c r="B5" s="4" t="s">
        <v>2</v>
      </c>
    </row>
    <row r="6" spans="2:2" x14ac:dyDescent="0.25"/>
    <row r="7" spans="2:2" x14ac:dyDescent="0.25"/>
    <row r="8" spans="2:2" x14ac:dyDescent="0.25"/>
    <row r="9" spans="2:2" x14ac:dyDescent="0.25"/>
    <row r="10" spans="2:2" x14ac:dyDescent="0.25"/>
    <row r="11" spans="2:2" x14ac:dyDescent="0.25"/>
    <row r="12" spans="2:2" x14ac:dyDescent="0.25"/>
    <row r="13" spans="2:2" x14ac:dyDescent="0.25"/>
    <row r="14" spans="2:2" x14ac:dyDescent="0.25"/>
    <row r="15" spans="2:2" x14ac:dyDescent="0.25"/>
    <row r="16" spans="2:2" x14ac:dyDescent="0.25"/>
    <row r="17" spans="2:2" x14ac:dyDescent="0.25"/>
    <row r="18" spans="2:2" x14ac:dyDescent="0.25"/>
    <row r="19" spans="2:2" x14ac:dyDescent="0.25"/>
    <row r="20" spans="2:2" x14ac:dyDescent="0.25"/>
    <row r="21" spans="2:2" x14ac:dyDescent="0.25"/>
    <row r="22" spans="2:2" x14ac:dyDescent="0.25"/>
    <row r="23" spans="2:2" x14ac:dyDescent="0.25"/>
    <row r="24" spans="2:2" x14ac:dyDescent="0.25"/>
    <row r="25" spans="2:2" x14ac:dyDescent="0.25"/>
    <row r="26" spans="2:2" x14ac:dyDescent="0.25"/>
    <row r="27" spans="2:2" x14ac:dyDescent="0.25"/>
    <row r="28" spans="2:2" x14ac:dyDescent="0.25"/>
    <row r="29" spans="2:2" x14ac:dyDescent="0.25"/>
    <row r="30" spans="2:2" x14ac:dyDescent="0.25"/>
    <row r="31" spans="2:2" ht="15" customHeight="1" x14ac:dyDescent="0.25">
      <c r="B31" s="5"/>
    </row>
  </sheetData>
  <sheetProtection algorithmName="SHA-512" hashValue="t5p8P7S8eawERtMmxi8ktWIUpln/2mH5sPEmnqhA6HR5KNwU5BGGz/NEwt403WfCv7xF/21nmBpQ4JI7rA1w7w==" saltValue="PK6B+O5+LH/ljvb4AwqOpA==" spinCount="100000" sheet="1" objects="1" scenarios="1" selectLockedCells="1"/>
  <pageMargins left="0.25" right="0.25" top="0.75" bottom="0.75" header="0.511811023622047" footer="0.511811023622047"/>
  <pageSetup fitToHeight="0" orientation="portrait" horizontalDpi="300" verticalDpi="30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A1:H103"/>
  <sheetViews>
    <sheetView showGridLines="0" showRowColHeaders="0" zoomScaleNormal="100" workbookViewId="0">
      <selection activeCell="E24" sqref="E24"/>
    </sheetView>
  </sheetViews>
  <sheetFormatPr baseColWidth="10" defaultColWidth="0" defaultRowHeight="15" zeroHeight="1" x14ac:dyDescent="0.25"/>
  <cols>
    <col min="1" max="1" width="3.28515625" customWidth="1"/>
    <col min="2" max="2" width="20" customWidth="1"/>
    <col min="3" max="3" width="21.85546875" customWidth="1"/>
    <col min="4" max="4" width="43.42578125" customWidth="1"/>
    <col min="5" max="5" width="32.42578125" customWidth="1"/>
    <col min="6" max="6" width="15.28515625" customWidth="1"/>
    <col min="7" max="7" width="3.28515625" customWidth="1"/>
    <col min="8" max="8" width="0" hidden="1" customWidth="1"/>
    <col min="9" max="16384" width="8.7109375" hidden="1"/>
  </cols>
  <sheetData>
    <row r="1" spans="1:7" ht="12.75" customHeight="1" x14ac:dyDescent="0.25">
      <c r="B1" s="104"/>
    </row>
    <row r="2" spans="1:7" ht="22.5" customHeight="1" x14ac:dyDescent="0.25">
      <c r="B2" s="104" t="s">
        <v>166</v>
      </c>
    </row>
    <row r="3" spans="1:7" x14ac:dyDescent="0.25"/>
    <row r="4" spans="1:7" s="2" customFormat="1" x14ac:dyDescent="0.25">
      <c r="A4"/>
      <c r="B4" s="98" t="s">
        <v>766</v>
      </c>
      <c r="C4" s="150"/>
      <c r="D4" s="151"/>
      <c r="E4" s="105" t="str">
        <f>IF(ISBLANK(C4),"","NITAG Code")</f>
        <v/>
      </c>
      <c r="F4" s="106" t="str">
        <f>IFERROR(VLOOKUP(C4,Source!$A:$B,2,FALSE),"")</f>
        <v/>
      </c>
      <c r="G4"/>
    </row>
    <row r="5" spans="1:7" s="2" customFormat="1" ht="30" customHeight="1" x14ac:dyDescent="0.25">
      <c r="A5"/>
      <c r="B5" s="98"/>
      <c r="C5" s="152" t="str">
        <f>IF(ISBLANK(C4),"seleccione en la lista desplegable","")</f>
        <v>seleccione en la lista desplegable</v>
      </c>
      <c r="D5" s="152"/>
      <c r="E5" s="6"/>
      <c r="F5" s="6"/>
      <c r="G5"/>
    </row>
    <row r="6" spans="1:7" ht="30" customHeight="1" x14ac:dyDescent="0.25">
      <c r="B6" s="18" t="s">
        <v>167</v>
      </c>
      <c r="C6" s="156"/>
      <c r="D6" s="157"/>
      <c r="E6" s="157"/>
      <c r="F6" s="158"/>
    </row>
    <row r="7" spans="1:7" ht="15" customHeight="1" x14ac:dyDescent="0.25">
      <c r="B7" s="18"/>
      <c r="C7" s="18"/>
      <c r="D7" s="18"/>
      <c r="E7" s="6"/>
      <c r="F7" s="6"/>
    </row>
    <row r="8" spans="1:7" s="2" customFormat="1" x14ac:dyDescent="0.25">
      <c r="A8"/>
      <c r="B8" s="98" t="s">
        <v>762</v>
      </c>
      <c r="C8" s="99"/>
      <c r="D8" s="98" t="s">
        <v>763</v>
      </c>
      <c r="E8" s="107" t="str">
        <f>IF(AND(C8="x",C9="x"),"⚠️ No marque las dos opciones","")</f>
        <v/>
      </c>
      <c r="F8" s="18"/>
      <c r="G8"/>
    </row>
    <row r="9" spans="1:7" s="2" customFormat="1" x14ac:dyDescent="0.25">
      <c r="A9"/>
      <c r="B9" s="108" t="str">
        <f>IF(AND(ISBLANK(C8),ISBLANK(C9)),"(marque una opción)","")</f>
        <v>(marque una opción)</v>
      </c>
      <c r="C9" s="99"/>
      <c r="D9" s="98" t="s">
        <v>764</v>
      </c>
      <c r="E9" s="18"/>
      <c r="F9" s="18"/>
      <c r="G9"/>
    </row>
    <row r="10" spans="1:7" s="2" customFormat="1" x14ac:dyDescent="0.25">
      <c r="A10"/>
      <c r="B10" s="98"/>
      <c r="C10" s="18"/>
      <c r="D10" s="18"/>
      <c r="E10" s="6"/>
      <c r="F10" s="6"/>
      <c r="G10"/>
    </row>
    <row r="11" spans="1:7" s="2" customFormat="1" ht="30" x14ac:dyDescent="0.25">
      <c r="A11"/>
      <c r="B11" s="18" t="s">
        <v>168</v>
      </c>
      <c r="C11" s="130"/>
      <c r="D11" s="109" t="str">
        <f>IF(ISBLANK(C11)," formato AAAA-MM-DD","")</f>
        <v xml:space="preserve"> formato AAAA-MM-DD</v>
      </c>
      <c r="G11"/>
    </row>
    <row r="12" spans="1:7" ht="15" customHeight="1" x14ac:dyDescent="0.25">
      <c r="B12" s="18"/>
      <c r="C12" s="18"/>
      <c r="D12" s="18"/>
      <c r="E12" s="6"/>
      <c r="F12" s="6"/>
    </row>
    <row r="13" spans="1:7" ht="63" customHeight="1" x14ac:dyDescent="0.25">
      <c r="B13" s="18" t="s">
        <v>169</v>
      </c>
      <c r="C13" s="153"/>
      <c r="D13" s="154"/>
      <c r="E13" s="154"/>
      <c r="F13" s="155"/>
    </row>
    <row r="14" spans="1:7" ht="15" customHeight="1" x14ac:dyDescent="0.25">
      <c r="B14" s="6"/>
      <c r="C14" s="6"/>
      <c r="D14" s="6"/>
      <c r="E14" s="6"/>
      <c r="F14" s="6"/>
    </row>
    <row r="15" spans="1:7" ht="54" customHeight="1" x14ac:dyDescent="0.25">
      <c r="B15" s="18" t="s">
        <v>170</v>
      </c>
      <c r="C15" s="153"/>
      <c r="D15" s="154"/>
      <c r="E15" s="154"/>
      <c r="F15" s="155"/>
    </row>
    <row r="16" spans="1:7" ht="15" customHeight="1" x14ac:dyDescent="0.25">
      <c r="B16" s="6"/>
      <c r="C16" s="6"/>
      <c r="D16" s="6"/>
      <c r="E16" s="6"/>
      <c r="F16" s="6"/>
    </row>
    <row r="17" spans="2:6" ht="75" customHeight="1" x14ac:dyDescent="0.25">
      <c r="B17" s="18" t="s">
        <v>171</v>
      </c>
      <c r="C17" s="153"/>
      <c r="D17" s="154"/>
      <c r="E17" s="154"/>
      <c r="F17" s="155"/>
    </row>
    <row r="18" spans="2:6" x14ac:dyDescent="0.25"/>
    <row r="19" spans="2:6" ht="22.5" customHeight="1" x14ac:dyDescent="0.25">
      <c r="B19" s="104" t="s">
        <v>172</v>
      </c>
    </row>
    <row r="20" spans="2:6" ht="15" customHeight="1" x14ac:dyDescent="0.25">
      <c r="B20" s="110" t="s">
        <v>173</v>
      </c>
    </row>
    <row r="21" spans="2:6" x14ac:dyDescent="0.25"/>
    <row r="22" spans="2:6" ht="15" customHeight="1" x14ac:dyDescent="0.25">
      <c r="B22" s="111" t="s">
        <v>174</v>
      </c>
      <c r="C22" s="111" t="s">
        <v>175</v>
      </c>
      <c r="D22" s="112" t="s">
        <v>176</v>
      </c>
      <c r="E22" s="112" t="s">
        <v>177</v>
      </c>
      <c r="F22" s="112" t="s">
        <v>765</v>
      </c>
    </row>
    <row r="23" spans="2:6" x14ac:dyDescent="0.25">
      <c r="B23" s="111" t="s">
        <v>178</v>
      </c>
      <c r="C23" s="113" t="str">
        <f>'Ind. 1'!R10</f>
        <v>Básico</v>
      </c>
      <c r="D23" s="93"/>
      <c r="E23" s="91"/>
      <c r="F23" s="91"/>
    </row>
    <row r="24" spans="2:6" x14ac:dyDescent="0.25">
      <c r="B24" s="114"/>
      <c r="C24" s="115"/>
      <c r="D24" s="93"/>
      <c r="E24" s="91"/>
      <c r="F24" s="91"/>
    </row>
    <row r="25" spans="2:6" x14ac:dyDescent="0.25">
      <c r="B25" s="116"/>
      <c r="C25" s="117"/>
      <c r="D25" s="93"/>
      <c r="E25" s="91"/>
      <c r="F25" s="91"/>
    </row>
    <row r="26" spans="2:6" x14ac:dyDescent="0.25">
      <c r="B26" s="111" t="s">
        <v>179</v>
      </c>
      <c r="C26" s="118" t="str">
        <f>'Ind. 2'!R9</f>
        <v>Básico</v>
      </c>
      <c r="D26" s="94"/>
      <c r="E26" s="92"/>
      <c r="F26" s="92"/>
    </row>
    <row r="27" spans="2:6" x14ac:dyDescent="0.25">
      <c r="B27" s="114"/>
      <c r="C27" s="119"/>
      <c r="D27" s="94"/>
      <c r="E27" s="92"/>
      <c r="F27" s="92"/>
    </row>
    <row r="28" spans="2:6" x14ac:dyDescent="0.25">
      <c r="B28" s="116"/>
      <c r="C28" s="120"/>
      <c r="D28" s="94"/>
      <c r="E28" s="92"/>
      <c r="F28" s="92"/>
    </row>
    <row r="29" spans="2:6" x14ac:dyDescent="0.25">
      <c r="B29" s="111" t="s">
        <v>180</v>
      </c>
      <c r="C29" s="113" t="str">
        <f>'Ind. 3'!R10</f>
        <v>Básico</v>
      </c>
      <c r="D29" s="93"/>
      <c r="E29" s="91"/>
      <c r="F29" s="91"/>
    </row>
    <row r="30" spans="2:6" x14ac:dyDescent="0.25">
      <c r="B30" s="114"/>
      <c r="C30" s="115"/>
      <c r="D30" s="93"/>
      <c r="E30" s="91"/>
      <c r="F30" s="91"/>
    </row>
    <row r="31" spans="2:6" x14ac:dyDescent="0.25">
      <c r="B31" s="116"/>
      <c r="C31" s="117"/>
      <c r="D31" s="93"/>
      <c r="E31" s="91"/>
      <c r="F31" s="91"/>
    </row>
    <row r="32" spans="2:6" x14ac:dyDescent="0.25">
      <c r="B32" s="111" t="s">
        <v>181</v>
      </c>
      <c r="C32" s="118" t="str">
        <f>'Ind. 4'!R9</f>
        <v>Básico</v>
      </c>
      <c r="D32" s="94"/>
      <c r="E32" s="92"/>
      <c r="F32" s="92"/>
    </row>
    <row r="33" spans="2:8" x14ac:dyDescent="0.25">
      <c r="B33" s="114"/>
      <c r="C33" s="119"/>
      <c r="D33" s="94"/>
      <c r="E33" s="92"/>
      <c r="F33" s="92"/>
    </row>
    <row r="34" spans="2:8" x14ac:dyDescent="0.25">
      <c r="B34" s="116"/>
      <c r="C34" s="120"/>
      <c r="D34" s="94"/>
      <c r="E34" s="92"/>
      <c r="F34" s="92"/>
    </row>
    <row r="35" spans="2:8" x14ac:dyDescent="0.25">
      <c r="B35" s="111" t="s">
        <v>182</v>
      </c>
      <c r="C35" s="113" t="str">
        <f>'Ind. 5'!R8</f>
        <v>Básico</v>
      </c>
      <c r="D35" s="93"/>
      <c r="E35" s="91"/>
      <c r="F35" s="91"/>
    </row>
    <row r="36" spans="2:8" x14ac:dyDescent="0.25">
      <c r="B36" s="114"/>
      <c r="C36" s="115"/>
      <c r="D36" s="93"/>
      <c r="E36" s="91"/>
      <c r="F36" s="91"/>
    </row>
    <row r="37" spans="2:8" x14ac:dyDescent="0.25">
      <c r="B37" s="116"/>
      <c r="C37" s="117"/>
      <c r="D37" s="93"/>
      <c r="E37" s="91"/>
      <c r="F37" s="91"/>
    </row>
    <row r="38" spans="2:8" x14ac:dyDescent="0.25">
      <c r="B38" s="111" t="s">
        <v>183</v>
      </c>
      <c r="C38" s="118" t="str">
        <f>'Ind. 6'!R8</f>
        <v>Básico</v>
      </c>
      <c r="D38" s="94"/>
      <c r="E38" s="92"/>
      <c r="F38" s="92"/>
    </row>
    <row r="39" spans="2:8" x14ac:dyDescent="0.25">
      <c r="B39" s="114"/>
      <c r="C39" s="119"/>
      <c r="D39" s="94"/>
      <c r="E39" s="92"/>
      <c r="F39" s="92"/>
    </row>
    <row r="40" spans="2:8" x14ac:dyDescent="0.25">
      <c r="B40" s="116"/>
      <c r="C40" s="120"/>
      <c r="D40" s="94"/>
      <c r="E40" s="92"/>
      <c r="F40" s="92"/>
    </row>
    <row r="41" spans="2:8" x14ac:dyDescent="0.25">
      <c r="B41" s="111" t="s">
        <v>184</v>
      </c>
      <c r="C41" s="113" t="str">
        <f>'Ind. 7'!R8</f>
        <v>Básico</v>
      </c>
      <c r="D41" s="93"/>
      <c r="E41" s="91"/>
      <c r="F41" s="91"/>
    </row>
    <row r="42" spans="2:8" x14ac:dyDescent="0.25">
      <c r="B42" s="114"/>
      <c r="C42" s="115"/>
      <c r="D42" s="93"/>
      <c r="E42" s="91"/>
      <c r="F42" s="91"/>
    </row>
    <row r="43" spans="2:8" x14ac:dyDescent="0.25">
      <c r="B43" s="116"/>
      <c r="C43" s="117"/>
      <c r="D43" s="93"/>
      <c r="E43" s="91"/>
      <c r="F43" s="91"/>
    </row>
    <row r="44" spans="2:8" ht="15" customHeight="1" x14ac:dyDescent="0.25">
      <c r="B44" s="2" t="s">
        <v>185</v>
      </c>
    </row>
    <row r="45" spans="2:8" ht="15" customHeight="1" x14ac:dyDescent="0.25">
      <c r="B45" s="2"/>
    </row>
    <row r="46" spans="2:8" ht="18.75" customHeight="1" x14ac:dyDescent="0.3">
      <c r="B46" s="121" t="s">
        <v>186</v>
      </c>
      <c r="C46" s="121"/>
      <c r="D46" s="121"/>
      <c r="E46" s="149">
        <f>F101</f>
        <v>0</v>
      </c>
      <c r="F46" s="149"/>
      <c r="H46" s="122"/>
    </row>
    <row r="47" spans="2:8" ht="15" customHeight="1" x14ac:dyDescent="0.25">
      <c r="B47" s="110"/>
      <c r="C47" s="110"/>
      <c r="D47" s="110"/>
      <c r="E47" s="110"/>
      <c r="F47" s="110"/>
      <c r="H47" s="110"/>
    </row>
    <row r="48" spans="2: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spans="2:6" x14ac:dyDescent="0.25"/>
    <row r="82" spans="2:6" x14ac:dyDescent="0.25"/>
    <row r="83" spans="2:6" x14ac:dyDescent="0.25"/>
    <row r="84" spans="2:6" x14ac:dyDescent="0.25"/>
    <row r="85" spans="2:6" x14ac:dyDescent="0.25"/>
    <row r="86" spans="2:6" x14ac:dyDescent="0.25"/>
    <row r="87" spans="2:6" x14ac:dyDescent="0.25"/>
    <row r="88" spans="2:6" x14ac:dyDescent="0.25"/>
    <row r="89" spans="2:6" x14ac:dyDescent="0.25"/>
    <row r="90" spans="2:6" x14ac:dyDescent="0.25"/>
    <row r="91" spans="2:6" x14ac:dyDescent="0.25"/>
    <row r="92" spans="2:6" x14ac:dyDescent="0.25"/>
    <row r="93" spans="2:6" ht="15" customHeight="1" x14ac:dyDescent="0.25">
      <c r="B93" s="123" t="s">
        <v>174</v>
      </c>
      <c r="C93" s="124" t="s">
        <v>187</v>
      </c>
      <c r="D93" s="124" t="s">
        <v>188</v>
      </c>
      <c r="E93" s="124" t="s">
        <v>189</v>
      </c>
      <c r="F93" s="125"/>
    </row>
    <row r="94" spans="2:6" ht="15" customHeight="1" x14ac:dyDescent="0.25">
      <c r="B94" s="126" t="s">
        <v>178</v>
      </c>
      <c r="C94" s="127">
        <f>COUNTIF('Ind. 1'!G5:P8,"x")</f>
        <v>0</v>
      </c>
      <c r="D94" s="127">
        <v>16</v>
      </c>
      <c r="E94" s="128">
        <f t="shared" ref="E94:E101" si="0">C94/D94</f>
        <v>0</v>
      </c>
      <c r="F94" s="129"/>
    </row>
    <row r="95" spans="2:6" ht="15" customHeight="1" x14ac:dyDescent="0.25">
      <c r="B95" s="126" t="s">
        <v>179</v>
      </c>
      <c r="C95" s="127">
        <f>COUNTIF('Ind. 2'!G5:P7,"x")</f>
        <v>0</v>
      </c>
      <c r="D95" s="127">
        <v>12</v>
      </c>
      <c r="E95" s="128">
        <f t="shared" si="0"/>
        <v>0</v>
      </c>
      <c r="F95" s="129"/>
    </row>
    <row r="96" spans="2:6" ht="15" customHeight="1" x14ac:dyDescent="0.25">
      <c r="B96" s="126" t="s">
        <v>180</v>
      </c>
      <c r="C96" s="127">
        <f>COUNTIF('Ind. 3'!G5:P8,"x")</f>
        <v>0</v>
      </c>
      <c r="D96" s="127">
        <v>16</v>
      </c>
      <c r="E96" s="128">
        <f t="shared" si="0"/>
        <v>0</v>
      </c>
      <c r="F96" s="129"/>
    </row>
    <row r="97" spans="2:6" ht="15" customHeight="1" x14ac:dyDescent="0.25">
      <c r="B97" s="126" t="s">
        <v>181</v>
      </c>
      <c r="C97" s="127">
        <f>COUNTIF('Ind. 4'!G5:P7,"x")</f>
        <v>0</v>
      </c>
      <c r="D97" s="127">
        <v>12</v>
      </c>
      <c r="E97" s="128">
        <f t="shared" si="0"/>
        <v>0</v>
      </c>
      <c r="F97" s="129"/>
    </row>
    <row r="98" spans="2:6" ht="15" customHeight="1" x14ac:dyDescent="0.25">
      <c r="B98" s="126" t="s">
        <v>182</v>
      </c>
      <c r="C98" s="127">
        <f>COUNTIF('Ind. 5'!G5:P6,"x")</f>
        <v>0</v>
      </c>
      <c r="D98" s="127">
        <v>8</v>
      </c>
      <c r="E98" s="128">
        <f t="shared" si="0"/>
        <v>0</v>
      </c>
      <c r="F98" s="129"/>
    </row>
    <row r="99" spans="2:6" ht="15" customHeight="1" x14ac:dyDescent="0.25">
      <c r="B99" s="126" t="s">
        <v>183</v>
      </c>
      <c r="C99" s="127">
        <f>COUNTIF('Ind. 6'!G5:P6,"x")</f>
        <v>0</v>
      </c>
      <c r="D99" s="127">
        <v>8</v>
      </c>
      <c r="E99" s="128">
        <f t="shared" si="0"/>
        <v>0</v>
      </c>
      <c r="F99" s="129"/>
    </row>
    <row r="100" spans="2:6" ht="15" customHeight="1" x14ac:dyDescent="0.25">
      <c r="B100" s="126" t="s">
        <v>184</v>
      </c>
      <c r="C100" s="127">
        <f>COUNTIF('Ind. 7'!G5:P6,"x")</f>
        <v>0</v>
      </c>
      <c r="D100" s="127">
        <v>8</v>
      </c>
      <c r="E100" s="128">
        <f t="shared" si="0"/>
        <v>0</v>
      </c>
      <c r="F100" s="129"/>
    </row>
    <row r="101" spans="2:6" ht="15" customHeight="1" x14ac:dyDescent="0.25">
      <c r="B101" s="126" t="s">
        <v>190</v>
      </c>
      <c r="C101" s="127">
        <f>SUBTOTAL(109,C94:C100)</f>
        <v>0</v>
      </c>
      <c r="D101" s="127">
        <f>SUBTOTAL(109,D94:D100)</f>
        <v>80</v>
      </c>
      <c r="E101" s="128">
        <f t="shared" si="0"/>
        <v>0</v>
      </c>
      <c r="F101" s="129"/>
    </row>
    <row r="102" spans="2:6" x14ac:dyDescent="0.25"/>
    <row r="103" spans="2:6" x14ac:dyDescent="0.25"/>
  </sheetData>
  <sheetProtection algorithmName="SHA-512" hashValue="bdNzWa1+XYlaXSGGFHA1YUN6MYAfPa8g2EbcuL8TS1rseHw9oCO+oSgxUfllBqdXviT6LyJO+4x33qWCXfX3TA==" saltValue="QjcrcdnssSPEAUh3GKEv2Q==" spinCount="100000" sheet="1" objects="1" scenarios="1"/>
  <mergeCells count="7">
    <mergeCell ref="E46:F46"/>
    <mergeCell ref="C4:D4"/>
    <mergeCell ref="C5:D5"/>
    <mergeCell ref="C13:F13"/>
    <mergeCell ref="C6:F6"/>
    <mergeCell ref="C17:F17"/>
    <mergeCell ref="C15:F15"/>
  </mergeCells>
  <conditionalFormatting sqref="C8:C9">
    <cfRule type="expression" dxfId="1" priority="1">
      <formula>$J8="x"</formula>
    </cfRule>
    <cfRule type="cellIs" dxfId="0" priority="2" operator="equal">
      <formula>"x"</formula>
    </cfRule>
  </conditionalFormatting>
  <dataValidations count="4">
    <dataValidation type="list" allowBlank="1" showInputMessage="1" showErrorMessage="1" sqref="C4:D4" xr:uid="{36BE1309-11D2-4CB3-9FE9-40ECEFE20F0A}">
      <formula1>List_geo_zone</formula1>
    </dataValidation>
    <dataValidation type="custom" showDropDown="1" showInputMessage="1" showErrorMessage="1" sqref="C9" xr:uid="{C9854D0C-ABDD-402D-81AB-91CB788BFF05}">
      <formula1>OR(C9="", C9="x")</formula1>
    </dataValidation>
    <dataValidation type="custom" showDropDown="1" showInputMessage="1" showErrorMessage="1" sqref="C8" xr:uid="{42E8F99A-220E-405F-A324-414B719DFA95}">
      <formula1>OR(C8="",C8="x")</formula1>
    </dataValidation>
    <dataValidation type="date" operator="greaterThan" allowBlank="1" showInputMessage="1" showErrorMessage="1" sqref="C11" xr:uid="{AE5CC965-7B3D-4B71-B0E5-D05EAE9F6EDC}">
      <formula1>1</formula1>
    </dataValidation>
  </dataValidations>
  <pageMargins left="0.7" right="0.7" top="0.75" bottom="0.75" header="0.511811023622047" footer="0.511811023622047"/>
  <pageSetup fitToHeight="2" orientation="portrait" horizontalDpi="300" verticalDpi="300"/>
  <rowBreaks count="4" manualBreakCount="4">
    <brk id="17" max="16383" man="1"/>
    <brk id="18" max="16383" man="1"/>
    <brk id="44" max="16383" man="1"/>
    <brk id="45" max="16383" man="1"/>
  </rowBreaks>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B2:B143"/>
  <sheetViews>
    <sheetView showGridLines="0" showRowColHeaders="0" zoomScaleNormal="100" workbookViewId="0">
      <selection activeCell="B52" sqref="B52"/>
    </sheetView>
  </sheetViews>
  <sheetFormatPr baseColWidth="10" defaultColWidth="8.7109375" defaultRowHeight="15" x14ac:dyDescent="0.25"/>
  <cols>
    <col min="1" max="1" width="4.28515625" customWidth="1"/>
    <col min="2" max="2" width="128.140625" style="6" customWidth="1"/>
  </cols>
  <sheetData>
    <row r="2" spans="2:2" ht="28.5" customHeight="1" x14ac:dyDescent="0.25">
      <c r="B2" s="1" t="s">
        <v>191</v>
      </c>
    </row>
    <row r="3" spans="2:2" ht="54.75" customHeight="1" x14ac:dyDescent="0.25">
      <c r="B3" s="18" t="s">
        <v>192</v>
      </c>
    </row>
    <row r="4" spans="2:2" ht="19.5" customHeight="1" x14ac:dyDescent="0.25">
      <c r="B4" s="19" t="s">
        <v>193</v>
      </c>
    </row>
    <row r="5" spans="2:2" ht="15.75" customHeight="1" x14ac:dyDescent="0.25">
      <c r="B5" s="20"/>
    </row>
    <row r="6" spans="2:2" ht="45" customHeight="1" x14ac:dyDescent="0.25">
      <c r="B6" s="21" t="s">
        <v>194</v>
      </c>
    </row>
    <row r="7" spans="2:2" ht="15" customHeight="1" x14ac:dyDescent="0.25">
      <c r="B7" s="22"/>
    </row>
    <row r="8" spans="2:2" ht="78.75" customHeight="1" x14ac:dyDescent="0.25">
      <c r="B8" s="21" t="s">
        <v>195</v>
      </c>
    </row>
    <row r="9" spans="2:2" ht="15" customHeight="1" x14ac:dyDescent="0.25">
      <c r="B9" s="18" t="s">
        <v>196</v>
      </c>
    </row>
    <row r="10" spans="2:2" ht="15" customHeight="1" x14ac:dyDescent="0.25">
      <c r="B10" s="18" t="s">
        <v>197</v>
      </c>
    </row>
    <row r="11" spans="2:2" ht="15" customHeight="1" x14ac:dyDescent="0.25">
      <c r="B11" s="18" t="s">
        <v>198</v>
      </c>
    </row>
    <row r="12" spans="2:2" ht="15" customHeight="1" x14ac:dyDescent="0.25">
      <c r="B12" s="23" t="s">
        <v>199</v>
      </c>
    </row>
    <row r="13" spans="2:2" ht="15" customHeight="1" x14ac:dyDescent="0.25">
      <c r="B13" s="23" t="s">
        <v>200</v>
      </c>
    </row>
    <row r="14" spans="2:2" ht="15" customHeight="1" x14ac:dyDescent="0.25">
      <c r="B14" s="23" t="s">
        <v>201</v>
      </c>
    </row>
    <row r="15" spans="2:2" ht="15" customHeight="1" x14ac:dyDescent="0.25">
      <c r="B15" s="23" t="s">
        <v>202</v>
      </c>
    </row>
    <row r="16" spans="2:2" ht="15" customHeight="1" x14ac:dyDescent="0.25">
      <c r="B16" s="18" t="s">
        <v>203</v>
      </c>
    </row>
    <row r="17" spans="2:2" ht="15" customHeight="1" x14ac:dyDescent="0.25">
      <c r="B17" s="18" t="s">
        <v>204</v>
      </c>
    </row>
    <row r="18" spans="2:2" ht="15" customHeight="1" x14ac:dyDescent="0.25">
      <c r="B18" s="18" t="s">
        <v>205</v>
      </c>
    </row>
    <row r="19" spans="2:2" ht="45" customHeight="1" x14ac:dyDescent="0.25">
      <c r="B19" s="18" t="s">
        <v>206</v>
      </c>
    </row>
    <row r="20" spans="2:2" ht="15" customHeight="1" x14ac:dyDescent="0.25">
      <c r="B20" s="18"/>
    </row>
    <row r="21" spans="2:2" ht="15" customHeight="1" x14ac:dyDescent="0.25">
      <c r="B21" s="18" t="s">
        <v>207</v>
      </c>
    </row>
    <row r="22" spans="2:2" ht="15" customHeight="1" x14ac:dyDescent="0.25">
      <c r="B22" s="24"/>
    </row>
    <row r="23" spans="2:2" ht="60" customHeight="1" x14ac:dyDescent="0.25">
      <c r="B23" s="21" t="s">
        <v>208</v>
      </c>
    </row>
    <row r="24" spans="2:2" ht="15" customHeight="1" x14ac:dyDescent="0.25">
      <c r="B24" s="18"/>
    </row>
    <row r="25" spans="2:2" ht="15" customHeight="1" x14ac:dyDescent="0.25">
      <c r="B25" s="18" t="s">
        <v>209</v>
      </c>
    </row>
    <row r="26" spans="2:2" ht="15" customHeight="1" x14ac:dyDescent="0.25">
      <c r="B26" s="18"/>
    </row>
    <row r="27" spans="2:2" ht="30" customHeight="1" x14ac:dyDescent="0.25">
      <c r="B27" s="18" t="s">
        <v>210</v>
      </c>
    </row>
    <row r="28" spans="2:2" ht="30" customHeight="1" x14ac:dyDescent="0.25">
      <c r="B28" s="18" t="s">
        <v>211</v>
      </c>
    </row>
    <row r="29" spans="2:2" ht="30" customHeight="1" x14ac:dyDescent="0.25">
      <c r="B29" s="18" t="s">
        <v>212</v>
      </c>
    </row>
    <row r="30" spans="2:2" ht="30" customHeight="1" x14ac:dyDescent="0.25">
      <c r="B30" s="18" t="s">
        <v>213</v>
      </c>
    </row>
    <row r="31" spans="2:2" ht="30" customHeight="1" x14ac:dyDescent="0.25">
      <c r="B31" s="18" t="s">
        <v>214</v>
      </c>
    </row>
    <row r="32" spans="2:2" ht="30" customHeight="1" x14ac:dyDescent="0.25">
      <c r="B32" s="18" t="s">
        <v>215</v>
      </c>
    </row>
    <row r="33" spans="2:2" ht="45" customHeight="1" x14ac:dyDescent="0.25">
      <c r="B33" s="18" t="s">
        <v>216</v>
      </c>
    </row>
    <row r="34" spans="2:2" ht="15" customHeight="1" x14ac:dyDescent="0.25">
      <c r="B34" s="18"/>
    </row>
    <row r="35" spans="2:2" ht="15" customHeight="1" x14ac:dyDescent="0.25">
      <c r="B35" s="18" t="s">
        <v>217</v>
      </c>
    </row>
    <row r="36" spans="2:2" ht="15" customHeight="1" x14ac:dyDescent="0.25">
      <c r="B36" s="18"/>
    </row>
    <row r="37" spans="2:2" ht="30" customHeight="1" x14ac:dyDescent="0.25">
      <c r="B37" s="21" t="s">
        <v>218</v>
      </c>
    </row>
    <row r="38" spans="2:2" ht="15" customHeight="1" x14ac:dyDescent="0.25">
      <c r="B38" s="21"/>
    </row>
    <row r="39" spans="2:2" ht="93.75" customHeight="1" x14ac:dyDescent="0.25">
      <c r="B39" s="21" t="s">
        <v>219</v>
      </c>
    </row>
    <row r="40" spans="2:2" ht="30" customHeight="1" x14ac:dyDescent="0.25">
      <c r="B40" s="21" t="s">
        <v>220</v>
      </c>
    </row>
    <row r="41" spans="2:2" ht="11.25" customHeight="1" x14ac:dyDescent="0.25">
      <c r="B41" s="18"/>
    </row>
    <row r="42" spans="2:2" ht="30" customHeight="1" x14ac:dyDescent="0.25">
      <c r="B42" s="18" t="s">
        <v>221</v>
      </c>
    </row>
    <row r="43" spans="2:2" ht="11.25" customHeight="1" x14ac:dyDescent="0.25">
      <c r="B43" s="18"/>
    </row>
    <row r="44" spans="2:2" ht="45" customHeight="1" x14ac:dyDescent="0.25">
      <c r="B44" s="25" t="s">
        <v>222</v>
      </c>
    </row>
    <row r="45" spans="2:2" ht="15" customHeight="1" x14ac:dyDescent="0.25">
      <c r="B45" s="18" t="s">
        <v>223</v>
      </c>
    </row>
    <row r="46" spans="2:2" ht="15" customHeight="1" x14ac:dyDescent="0.25">
      <c r="B46" s="18"/>
    </row>
    <row r="47" spans="2:2" ht="42.75" customHeight="1" x14ac:dyDescent="0.25">
      <c r="B47" s="21" t="s">
        <v>224</v>
      </c>
    </row>
    <row r="48" spans="2:2" ht="52.5" customHeight="1" x14ac:dyDescent="0.25">
      <c r="B48" s="10" t="s">
        <v>225</v>
      </c>
    </row>
    <row r="49" spans="2:2" ht="15.75" customHeight="1" x14ac:dyDescent="0.25">
      <c r="B49" s="26"/>
    </row>
    <row r="50" spans="2:2" ht="19.5" customHeight="1" x14ac:dyDescent="0.25">
      <c r="B50" s="19" t="s">
        <v>226</v>
      </c>
    </row>
    <row r="51" spans="2:2" ht="15.75" customHeight="1" x14ac:dyDescent="0.25">
      <c r="B51" s="22"/>
    </row>
    <row r="52" spans="2:2" ht="45" customHeight="1" x14ac:dyDescent="0.25">
      <c r="B52" s="21" t="s">
        <v>227</v>
      </c>
    </row>
    <row r="53" spans="2:2" ht="45" customHeight="1" x14ac:dyDescent="0.25">
      <c r="B53" s="18" t="s">
        <v>228</v>
      </c>
    </row>
    <row r="55" spans="2:2" ht="30" customHeight="1" x14ac:dyDescent="0.25">
      <c r="B55" s="18" t="s">
        <v>229</v>
      </c>
    </row>
    <row r="56" spans="2:2" ht="30" customHeight="1" x14ac:dyDescent="0.25">
      <c r="B56" s="21" t="s">
        <v>230</v>
      </c>
    </row>
    <row r="57" spans="2:2" ht="63.75" customHeight="1" x14ac:dyDescent="0.25">
      <c r="B57" s="21" t="s">
        <v>231</v>
      </c>
    </row>
    <row r="58" spans="2:2" ht="11.25" customHeight="1" x14ac:dyDescent="0.25">
      <c r="B58" s="21"/>
    </row>
    <row r="59" spans="2:2" ht="30" customHeight="1" x14ac:dyDescent="0.25">
      <c r="B59" s="21" t="s">
        <v>232</v>
      </c>
    </row>
    <row r="60" spans="2:2" ht="18.75" customHeight="1" x14ac:dyDescent="0.25">
      <c r="B60" s="27"/>
    </row>
    <row r="61" spans="2:2" ht="19.5" customHeight="1" x14ac:dyDescent="0.25">
      <c r="B61" s="19" t="s">
        <v>233</v>
      </c>
    </row>
    <row r="62" spans="2:2" ht="15.75" customHeight="1" x14ac:dyDescent="0.25">
      <c r="B62" s="22"/>
    </row>
    <row r="63" spans="2:2" ht="15" customHeight="1" x14ac:dyDescent="0.25">
      <c r="B63" s="28" t="s">
        <v>234</v>
      </c>
    </row>
    <row r="64" spans="2:2" ht="12" customHeight="1" x14ac:dyDescent="0.25">
      <c r="B64" s="28"/>
    </row>
    <row r="65" spans="2:2" ht="47.25" customHeight="1" x14ac:dyDescent="0.25">
      <c r="B65" s="21" t="s">
        <v>235</v>
      </c>
    </row>
    <row r="66" spans="2:2" ht="8.25" customHeight="1" x14ac:dyDescent="0.25">
      <c r="B66" s="18"/>
    </row>
    <row r="67" spans="2:2" ht="15" customHeight="1" x14ac:dyDescent="0.25">
      <c r="B67" s="18" t="s">
        <v>236</v>
      </c>
    </row>
    <row r="68" spans="2:2" ht="15" customHeight="1" x14ac:dyDescent="0.25">
      <c r="B68" s="18" t="s">
        <v>237</v>
      </c>
    </row>
    <row r="69" spans="2:2" ht="30" customHeight="1" x14ac:dyDescent="0.25">
      <c r="B69" s="18" t="s">
        <v>238</v>
      </c>
    </row>
    <row r="70" spans="2:2" ht="15" customHeight="1" x14ac:dyDescent="0.25">
      <c r="B70" s="24"/>
    </row>
    <row r="71" spans="2:2" ht="15" customHeight="1" x14ac:dyDescent="0.25">
      <c r="B71" s="21" t="s">
        <v>239</v>
      </c>
    </row>
    <row r="72" spans="2:2" ht="15" customHeight="1" x14ac:dyDescent="0.25">
      <c r="B72" s="18" t="s">
        <v>240</v>
      </c>
    </row>
    <row r="73" spans="2:2" ht="15" customHeight="1" x14ac:dyDescent="0.25">
      <c r="B73" s="18" t="s">
        <v>241</v>
      </c>
    </row>
    <row r="74" spans="2:2" ht="15" customHeight="1" x14ac:dyDescent="0.25">
      <c r="B74" s="18" t="s">
        <v>242</v>
      </c>
    </row>
    <row r="75" spans="2:2" ht="15" customHeight="1" x14ac:dyDescent="0.25">
      <c r="B75" s="18"/>
    </row>
    <row r="76" spans="2:2" ht="30" customHeight="1" x14ac:dyDescent="0.25">
      <c r="B76" s="18" t="s">
        <v>243</v>
      </c>
    </row>
    <row r="77" spans="2:2" ht="15" customHeight="1" x14ac:dyDescent="0.25">
      <c r="B77" s="18" t="s">
        <v>244</v>
      </c>
    </row>
    <row r="78" spans="2:2" ht="15" customHeight="1" x14ac:dyDescent="0.25">
      <c r="B78" s="18" t="s">
        <v>245</v>
      </c>
    </row>
    <row r="79" spans="2:2" ht="15" customHeight="1" x14ac:dyDescent="0.25">
      <c r="B79" s="18" t="s">
        <v>246</v>
      </c>
    </row>
    <row r="80" spans="2:2" ht="15" customHeight="1" x14ac:dyDescent="0.25">
      <c r="B80" s="18" t="s">
        <v>247</v>
      </c>
    </row>
    <row r="81" spans="2:2" ht="15" customHeight="1" x14ac:dyDescent="0.25">
      <c r="B81" s="18" t="s">
        <v>248</v>
      </c>
    </row>
    <row r="82" spans="2:2" ht="15" customHeight="1" x14ac:dyDescent="0.25">
      <c r="B82" s="24"/>
    </row>
    <row r="83" spans="2:2" ht="30" customHeight="1" x14ac:dyDescent="0.25">
      <c r="B83" s="21" t="s">
        <v>249</v>
      </c>
    </row>
    <row r="84" spans="2:2" ht="30" customHeight="1" x14ac:dyDescent="0.25">
      <c r="B84" s="18" t="s">
        <v>250</v>
      </c>
    </row>
    <row r="85" spans="2:2" ht="30" customHeight="1" x14ac:dyDescent="0.25">
      <c r="B85" s="18" t="s">
        <v>251</v>
      </c>
    </row>
    <row r="86" spans="2:2" ht="30" customHeight="1" x14ac:dyDescent="0.25">
      <c r="B86" s="18" t="s">
        <v>252</v>
      </c>
    </row>
    <row r="87" spans="2:2" ht="15" customHeight="1" x14ac:dyDescent="0.25">
      <c r="B87" s="18" t="s">
        <v>253</v>
      </c>
    </row>
    <row r="88" spans="2:2" ht="15" customHeight="1" x14ac:dyDescent="0.25">
      <c r="B88" s="18"/>
    </row>
    <row r="89" spans="2:2" ht="30" customHeight="1" x14ac:dyDescent="0.25">
      <c r="B89" s="21" t="s">
        <v>254</v>
      </c>
    </row>
    <row r="90" spans="2:2" ht="15" customHeight="1" x14ac:dyDescent="0.25">
      <c r="B90" s="18"/>
    </row>
    <row r="91" spans="2:2" ht="59.25" customHeight="1" x14ac:dyDescent="0.25">
      <c r="B91" s="18" t="s">
        <v>255</v>
      </c>
    </row>
    <row r="92" spans="2:2" ht="15.75" customHeight="1" x14ac:dyDescent="0.25">
      <c r="B92" s="18"/>
    </row>
    <row r="93" spans="2:2" ht="19.5" customHeight="1" x14ac:dyDescent="0.25">
      <c r="B93" s="19" t="s">
        <v>256</v>
      </c>
    </row>
    <row r="94" spans="2:2" ht="15.75" customHeight="1" x14ac:dyDescent="0.25">
      <c r="B94" s="22"/>
    </row>
    <row r="95" spans="2:2" ht="30" customHeight="1" x14ac:dyDescent="0.25">
      <c r="B95" s="21" t="s">
        <v>257</v>
      </c>
    </row>
    <row r="96" spans="2:2" ht="15" customHeight="1" x14ac:dyDescent="0.25">
      <c r="B96" s="18" t="s">
        <v>258</v>
      </c>
    </row>
    <row r="97" spans="2:2" ht="15" customHeight="1" x14ac:dyDescent="0.25">
      <c r="B97" s="18" t="s">
        <v>259</v>
      </c>
    </row>
    <row r="98" spans="2:2" ht="45" customHeight="1" x14ac:dyDescent="0.25">
      <c r="B98" s="23" t="s">
        <v>260</v>
      </c>
    </row>
    <row r="99" spans="2:2" ht="15" customHeight="1" x14ac:dyDescent="0.25">
      <c r="B99" s="18" t="s">
        <v>261</v>
      </c>
    </row>
    <row r="100" spans="2:2" ht="15" customHeight="1" x14ac:dyDescent="0.25">
      <c r="B100" s="18" t="s">
        <v>262</v>
      </c>
    </row>
    <row r="101" spans="2:2" ht="15" customHeight="1" x14ac:dyDescent="0.25">
      <c r="B101" s="18"/>
    </row>
    <row r="102" spans="2:2" ht="30" customHeight="1" x14ac:dyDescent="0.25">
      <c r="B102" s="18" t="s">
        <v>263</v>
      </c>
    </row>
    <row r="103" spans="2:2" ht="15" customHeight="1" x14ac:dyDescent="0.25">
      <c r="B103" s="18"/>
    </row>
    <row r="104" spans="2:2" ht="15" customHeight="1" x14ac:dyDescent="0.25">
      <c r="B104" s="18" t="s">
        <v>264</v>
      </c>
    </row>
    <row r="105" spans="2:2" ht="15" customHeight="1" x14ac:dyDescent="0.25">
      <c r="B105" s="18" t="s">
        <v>265</v>
      </c>
    </row>
    <row r="106" spans="2:2" ht="30" customHeight="1" x14ac:dyDescent="0.25">
      <c r="B106" s="18" t="s">
        <v>266</v>
      </c>
    </row>
    <row r="107" spans="2:2" ht="15" customHeight="1" x14ac:dyDescent="0.25">
      <c r="B107" s="24"/>
    </row>
    <row r="108" spans="2:2" ht="44.25" customHeight="1" x14ac:dyDescent="0.25">
      <c r="B108" s="21" t="s">
        <v>267</v>
      </c>
    </row>
    <row r="109" spans="2:2" ht="15.75" customHeight="1" x14ac:dyDescent="0.25">
      <c r="B109" s="21"/>
    </row>
    <row r="110" spans="2:2" ht="37.5" customHeight="1" x14ac:dyDescent="0.25">
      <c r="B110" s="21" t="s">
        <v>268</v>
      </c>
    </row>
    <row r="111" spans="2:2" ht="15" customHeight="1" x14ac:dyDescent="0.25">
      <c r="B111" s="25" t="s">
        <v>269</v>
      </c>
    </row>
    <row r="112" spans="2:2" ht="15" customHeight="1" x14ac:dyDescent="0.25">
      <c r="B112" s="18" t="s">
        <v>270</v>
      </c>
    </row>
    <row r="113" spans="2:2" ht="15" customHeight="1" x14ac:dyDescent="0.25">
      <c r="B113" s="18" t="s">
        <v>271</v>
      </c>
    </row>
    <row r="114" spans="2:2" ht="15" customHeight="1" x14ac:dyDescent="0.25">
      <c r="B114" s="18" t="s">
        <v>272</v>
      </c>
    </row>
    <row r="115" spans="2:2" ht="15" customHeight="1" x14ac:dyDescent="0.25">
      <c r="B115" s="18" t="s">
        <v>273</v>
      </c>
    </row>
    <row r="116" spans="2:2" ht="8.25" customHeight="1" x14ac:dyDescent="0.25">
      <c r="B116" s="18"/>
    </row>
    <row r="117" spans="2:2" ht="79.5" customHeight="1" x14ac:dyDescent="0.25">
      <c r="B117" s="3" t="s">
        <v>274</v>
      </c>
    </row>
    <row r="118" spans="2:2" ht="15.75" customHeight="1" x14ac:dyDescent="0.25">
      <c r="B118" s="26"/>
    </row>
    <row r="119" spans="2:2" ht="19.5" customHeight="1" x14ac:dyDescent="0.25">
      <c r="B119" s="19" t="s">
        <v>275</v>
      </c>
    </row>
    <row r="120" spans="2:2" ht="15.75" customHeight="1" x14ac:dyDescent="0.25">
      <c r="B120" s="26"/>
    </row>
    <row r="121" spans="2:2" ht="42.75" customHeight="1" x14ac:dyDescent="0.25">
      <c r="B121" s="21" t="s">
        <v>276</v>
      </c>
    </row>
    <row r="122" spans="2:2" ht="15" customHeight="1" x14ac:dyDescent="0.25">
      <c r="B122" s="18"/>
    </row>
    <row r="123" spans="2:2" ht="45.75" customHeight="1" x14ac:dyDescent="0.25">
      <c r="B123" s="18" t="s">
        <v>277</v>
      </c>
    </row>
    <row r="124" spans="2:2" ht="15" customHeight="1" x14ac:dyDescent="0.25">
      <c r="B124" s="29" t="s">
        <v>278</v>
      </c>
    </row>
    <row r="125" spans="2:2" ht="15" customHeight="1" x14ac:dyDescent="0.25">
      <c r="B125" s="29"/>
    </row>
    <row r="126" spans="2:2" ht="30" customHeight="1" x14ac:dyDescent="0.25">
      <c r="B126" s="30" t="s">
        <v>279</v>
      </c>
    </row>
    <row r="127" spans="2:2" ht="15.75" customHeight="1" x14ac:dyDescent="0.25">
      <c r="B127" s="22"/>
    </row>
    <row r="128" spans="2:2" ht="19.5" customHeight="1" x14ac:dyDescent="0.25">
      <c r="B128" s="19" t="s">
        <v>280</v>
      </c>
    </row>
    <row r="129" spans="2:2" ht="15.75" customHeight="1" x14ac:dyDescent="0.25">
      <c r="B129" s="22"/>
    </row>
    <row r="130" spans="2:2" ht="79.5" customHeight="1" x14ac:dyDescent="0.25">
      <c r="B130" s="21" t="s">
        <v>281</v>
      </c>
    </row>
    <row r="131" spans="2:2" ht="48.75" customHeight="1" x14ac:dyDescent="0.25">
      <c r="B131" s="21" t="s">
        <v>282</v>
      </c>
    </row>
    <row r="132" spans="2:2" ht="90" customHeight="1" x14ac:dyDescent="0.25">
      <c r="B132" s="21" t="s">
        <v>283</v>
      </c>
    </row>
    <row r="133" spans="2:2" ht="15.75" customHeight="1" x14ac:dyDescent="0.25">
      <c r="B133" s="22"/>
    </row>
    <row r="134" spans="2:2" ht="19.5" customHeight="1" x14ac:dyDescent="0.25">
      <c r="B134" s="19" t="s">
        <v>284</v>
      </c>
    </row>
    <row r="135" spans="2:2" ht="15.75" customHeight="1" x14ac:dyDescent="0.25">
      <c r="B135" s="22"/>
    </row>
    <row r="136" spans="2:2" ht="45" customHeight="1" x14ac:dyDescent="0.25">
      <c r="B136" s="21" t="s">
        <v>285</v>
      </c>
    </row>
    <row r="137" spans="2:2" ht="15" customHeight="1" x14ac:dyDescent="0.25">
      <c r="B137" s="31"/>
    </row>
    <row r="138" spans="2:2" ht="30" customHeight="1" x14ac:dyDescent="0.25">
      <c r="B138" s="32" t="s">
        <v>286</v>
      </c>
    </row>
    <row r="143" spans="2:2" ht="15" customHeight="1" x14ac:dyDescent="0.25">
      <c r="B143" s="33"/>
    </row>
  </sheetData>
  <sheetProtection algorithmName="SHA-512" hashValue="925/V7VduqOv0RjE7uaDQMEWhVKivFAyX78vfA1ZV+P8BWHonVuc4ki3CcAyXHFP6L37lxK3+/p+Cw43LO8uWA==" saltValue="+rlTk944CrbFlNXl6wFiMg==" spinCount="100000" sheet="1" objects="1" scenarios="1" selectLockedCells="1"/>
  <hyperlinks>
    <hyperlink ref="B124" r:id="rId1" xr:uid="{00000000-0004-0000-0A00-000000000000}"/>
  </hyperlinks>
  <pageMargins left="0.7" right="0.7" top="0.75" bottom="0.75" header="0.511811023622047" footer="0.511811023622047"/>
  <pageSetup fitToHeight="0" orientation="portrait" horizontalDpi="300" verticalDpi="30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E7EC1-8BAE-4364-9E7B-A674B7EDFDFB}">
  <sheetPr codeName="Feuil12"/>
  <dimension ref="B2:B10"/>
  <sheetViews>
    <sheetView showGridLines="0" showRowColHeaders="0" zoomScaleNormal="100" workbookViewId="0">
      <selection activeCell="B15" sqref="B15"/>
    </sheetView>
  </sheetViews>
  <sheetFormatPr baseColWidth="10" defaultColWidth="9.140625" defaultRowHeight="15" x14ac:dyDescent="0.25"/>
  <cols>
    <col min="1" max="1" width="4" style="101" customWidth="1"/>
    <col min="2" max="2" width="67.7109375" style="101" customWidth="1"/>
    <col min="3" max="16384" width="9.140625" style="101"/>
  </cols>
  <sheetData>
    <row r="2" spans="2:2" ht="67.5" x14ac:dyDescent="0.25">
      <c r="B2" s="100" t="s">
        <v>287</v>
      </c>
    </row>
    <row r="3" spans="2:2" ht="45" x14ac:dyDescent="0.25">
      <c r="B3" s="102" t="s">
        <v>288</v>
      </c>
    </row>
    <row r="9" spans="2:2" ht="8.25" customHeight="1" x14ac:dyDescent="0.25"/>
    <row r="10" spans="2:2" x14ac:dyDescent="0.25">
      <c r="B10" s="103" t="s">
        <v>289</v>
      </c>
    </row>
  </sheetData>
  <sheetProtection algorithmName="SHA-512" hashValue="Vt5GBsdcBUHr3BMbsWyuiNQHIMeQlxwUaRkJ1IzRWLpikiiW1oOMSV1ZvN1UKvywvNmKFtRSo5xKhrby81zbwA==" saltValue="7+gI8oDd143NMSL6UHvpOw==" spinCount="100000" sheet="1" objects="1" scenarios="1" selectLockedCells="1"/>
  <pageMargins left="0.7" right="0.7" top="0.75" bottom="0.75" header="0.3" footer="0.3"/>
  <pageSetup orientation="portrait" horizontalDpi="200" verticalDpi="200" r:id="rId1"/>
  <drawing r:id="rId2"/>
  <legacyDrawing r:id="rId3"/>
  <oleObjects>
    <mc:AlternateContent xmlns:mc="http://schemas.openxmlformats.org/markup-compatibility/2006">
      <mc:Choice Requires="x14">
        <oleObject progId="Document" dvAspect="DVASPECT_ICON" shapeId="16385" r:id="rId4">
          <objectPr locked="0" defaultSize="0" r:id="rId5">
            <anchor moveWithCells="1">
              <from>
                <xdr:col>1</xdr:col>
                <xdr:colOff>2095500</xdr:colOff>
                <xdr:row>3</xdr:row>
                <xdr:rowOff>123825</xdr:rowOff>
              </from>
              <to>
                <xdr:col>1</xdr:col>
                <xdr:colOff>3009900</xdr:colOff>
                <xdr:row>7</xdr:row>
                <xdr:rowOff>66675</xdr:rowOff>
              </to>
            </anchor>
          </objectPr>
        </oleObject>
      </mc:Choice>
      <mc:Fallback>
        <oleObject progId="Document" dvAspect="DVASPECT_ICON" shapeId="16385"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715BB-528D-43B1-8157-5EDA59B7C53B}">
  <sheetPr codeName="Feuil13"/>
  <dimension ref="A1:I53"/>
  <sheetViews>
    <sheetView showRowColHeaders="0" zoomScaleNormal="100" workbookViewId="0">
      <selection activeCell="H53" sqref="H53"/>
    </sheetView>
  </sheetViews>
  <sheetFormatPr baseColWidth="10" defaultColWidth="11.5703125" defaultRowHeight="15" x14ac:dyDescent="0.25"/>
  <cols>
    <col min="1" max="2" width="15.7109375" customWidth="1"/>
    <col min="7" max="7" width="16.42578125" customWidth="1"/>
  </cols>
  <sheetData>
    <row r="1" spans="1:9" ht="13.5" customHeight="1" x14ac:dyDescent="0.25">
      <c r="A1" t="s">
        <v>349</v>
      </c>
      <c r="B1" t="s">
        <v>350</v>
      </c>
      <c r="C1" t="s">
        <v>291</v>
      </c>
      <c r="D1" t="s">
        <v>292</v>
      </c>
      <c r="E1" t="s">
        <v>293</v>
      </c>
      <c r="F1" t="s">
        <v>294</v>
      </c>
      <c r="G1" t="s">
        <v>295</v>
      </c>
      <c r="H1" t="s">
        <v>296</v>
      </c>
      <c r="I1" t="s">
        <v>351</v>
      </c>
    </row>
    <row r="2" spans="1:9" ht="13.5" customHeight="1" x14ac:dyDescent="0.25">
      <c r="A2" t="s">
        <v>290</v>
      </c>
      <c r="B2" t="s">
        <v>297</v>
      </c>
      <c r="C2" t="s">
        <v>298</v>
      </c>
      <c r="D2" t="s">
        <v>304</v>
      </c>
      <c r="E2">
        <f t="shared" ref="E2:E51" ca="1" si="0">ROW(INDIRECT(D2))</f>
        <v>10</v>
      </c>
      <c r="F2">
        <f t="shared" ref="F2:F51" ca="1" si="1">COLUMN(INDIRECT(D2))</f>
        <v>18</v>
      </c>
      <c r="G2" t="str">
        <f t="shared" ref="G2:G47" ca="1" si="2">ADDRESS(E2,F2,,,C2)</f>
        <v>'Ind. 1'!$R$10</v>
      </c>
      <c r="H2" t="str">
        <f t="shared" ref="H2:H28" ca="1" si="3">IFERROR(VLOOKUP(INDIRECT(G2),maturity_source,2,FALSE()),"")</f>
        <v>m1</v>
      </c>
      <c r="I2" t="s">
        <v>352</v>
      </c>
    </row>
    <row r="3" spans="1:9" ht="13.5" customHeight="1" x14ac:dyDescent="0.25">
      <c r="A3" t="s">
        <v>290</v>
      </c>
      <c r="B3" t="s">
        <v>299</v>
      </c>
      <c r="C3" t="s">
        <v>300</v>
      </c>
      <c r="D3" t="s">
        <v>301</v>
      </c>
      <c r="E3">
        <f t="shared" ca="1" si="0"/>
        <v>9</v>
      </c>
      <c r="F3">
        <f t="shared" ca="1" si="1"/>
        <v>18</v>
      </c>
      <c r="G3" t="str">
        <f t="shared" ca="1" si="2"/>
        <v>'Ind. 2'!$R$9</v>
      </c>
      <c r="H3" t="str">
        <f t="shared" ca="1" si="3"/>
        <v>m1</v>
      </c>
      <c r="I3" t="s">
        <v>352</v>
      </c>
    </row>
    <row r="4" spans="1:9" ht="13.5" customHeight="1" x14ac:dyDescent="0.25">
      <c r="A4" t="s">
        <v>290</v>
      </c>
      <c r="B4" t="s">
        <v>302</v>
      </c>
      <c r="C4" t="s">
        <v>303</v>
      </c>
      <c r="D4" t="s">
        <v>304</v>
      </c>
      <c r="E4">
        <f t="shared" ca="1" si="0"/>
        <v>10</v>
      </c>
      <c r="F4">
        <f t="shared" ca="1" si="1"/>
        <v>18</v>
      </c>
      <c r="G4" t="str">
        <f t="shared" ca="1" si="2"/>
        <v>'Ind. 3'!$R$10</v>
      </c>
      <c r="H4" t="str">
        <f t="shared" ca="1" si="3"/>
        <v>m1</v>
      </c>
      <c r="I4" t="s">
        <v>352</v>
      </c>
    </row>
    <row r="5" spans="1:9" ht="13.5" customHeight="1" x14ac:dyDescent="0.25">
      <c r="A5" t="s">
        <v>290</v>
      </c>
      <c r="B5" t="s">
        <v>305</v>
      </c>
      <c r="C5" t="s">
        <v>306</v>
      </c>
      <c r="D5" t="s">
        <v>301</v>
      </c>
      <c r="E5">
        <f t="shared" ca="1" si="0"/>
        <v>9</v>
      </c>
      <c r="F5">
        <f t="shared" ca="1" si="1"/>
        <v>18</v>
      </c>
      <c r="G5" t="str">
        <f t="shared" ca="1" si="2"/>
        <v>'Ind. 4'!$R$9</v>
      </c>
      <c r="H5" t="str">
        <f t="shared" ca="1" si="3"/>
        <v>m1</v>
      </c>
      <c r="I5" t="s">
        <v>352</v>
      </c>
    </row>
    <row r="6" spans="1:9" ht="13.5" customHeight="1" x14ac:dyDescent="0.25">
      <c r="A6" t="s">
        <v>290</v>
      </c>
      <c r="B6" t="s">
        <v>307</v>
      </c>
      <c r="C6" t="s">
        <v>308</v>
      </c>
      <c r="D6" t="s">
        <v>309</v>
      </c>
      <c r="E6">
        <f t="shared" ca="1" si="0"/>
        <v>8</v>
      </c>
      <c r="F6">
        <f t="shared" ca="1" si="1"/>
        <v>18</v>
      </c>
      <c r="G6" t="str">
        <f t="shared" ca="1" si="2"/>
        <v>'Ind. 5'!$R$8</v>
      </c>
      <c r="H6" t="str">
        <f t="shared" ca="1" si="3"/>
        <v>m1</v>
      </c>
      <c r="I6" t="s">
        <v>352</v>
      </c>
    </row>
    <row r="7" spans="1:9" ht="13.5" customHeight="1" x14ac:dyDescent="0.25">
      <c r="A7" t="s">
        <v>290</v>
      </c>
      <c r="B7" t="s">
        <v>310</v>
      </c>
      <c r="C7" t="s">
        <v>311</v>
      </c>
      <c r="D7" t="s">
        <v>309</v>
      </c>
      <c r="E7">
        <f t="shared" ca="1" si="0"/>
        <v>8</v>
      </c>
      <c r="F7">
        <f t="shared" ca="1" si="1"/>
        <v>18</v>
      </c>
      <c r="G7" t="str">
        <f t="shared" ca="1" si="2"/>
        <v>'Ind. 6'!$R$8</v>
      </c>
      <c r="H7" t="str">
        <f t="shared" ca="1" si="3"/>
        <v>m1</v>
      </c>
      <c r="I7" t="s">
        <v>352</v>
      </c>
    </row>
    <row r="8" spans="1:9" ht="13.5" customHeight="1" x14ac:dyDescent="0.25">
      <c r="A8" t="s">
        <v>290</v>
      </c>
      <c r="B8" t="s">
        <v>312</v>
      </c>
      <c r="C8" t="s">
        <v>313</v>
      </c>
      <c r="D8" t="s">
        <v>309</v>
      </c>
      <c r="E8">
        <f t="shared" ca="1" si="0"/>
        <v>8</v>
      </c>
      <c r="F8">
        <f t="shared" ca="1" si="1"/>
        <v>18</v>
      </c>
      <c r="G8" t="str">
        <f t="shared" ca="1" si="2"/>
        <v>'Ind. 7'!$R$8</v>
      </c>
      <c r="H8" t="str">
        <f t="shared" ca="1" si="3"/>
        <v>m1</v>
      </c>
      <c r="I8" t="s">
        <v>352</v>
      </c>
    </row>
    <row r="9" spans="1:9" ht="13.5" customHeight="1" x14ac:dyDescent="0.25">
      <c r="A9" t="s">
        <v>290</v>
      </c>
      <c r="B9" t="s">
        <v>314</v>
      </c>
      <c r="C9" t="s">
        <v>298</v>
      </c>
      <c r="D9" t="s">
        <v>319</v>
      </c>
      <c r="E9">
        <f t="shared" ca="1" si="0"/>
        <v>5</v>
      </c>
      <c r="F9">
        <f t="shared" ca="1" si="1"/>
        <v>18</v>
      </c>
      <c r="G9" t="str">
        <f t="shared" ca="1" si="2"/>
        <v>'Ind. 1'!$R$5</v>
      </c>
      <c r="H9" t="str">
        <f t="shared" ca="1" si="3"/>
        <v>m1</v>
      </c>
      <c r="I9" t="s">
        <v>352</v>
      </c>
    </row>
    <row r="10" spans="1:9" ht="13.5" customHeight="1" x14ac:dyDescent="0.25">
      <c r="A10" t="s">
        <v>290</v>
      </c>
      <c r="B10" t="s">
        <v>315</v>
      </c>
      <c r="C10" t="s">
        <v>298</v>
      </c>
      <c r="D10" t="s">
        <v>321</v>
      </c>
      <c r="E10">
        <f t="shared" ca="1" si="0"/>
        <v>6</v>
      </c>
      <c r="F10">
        <f t="shared" ca="1" si="1"/>
        <v>18</v>
      </c>
      <c r="G10" t="str">
        <f t="shared" ca="1" si="2"/>
        <v>'Ind. 1'!$R$6</v>
      </c>
      <c r="H10" t="str">
        <f t="shared" ca="1" si="3"/>
        <v>m1</v>
      </c>
      <c r="I10" t="s">
        <v>352</v>
      </c>
    </row>
    <row r="11" spans="1:9" ht="13.5" customHeight="1" x14ac:dyDescent="0.25">
      <c r="A11" t="s">
        <v>290</v>
      </c>
      <c r="B11" t="s">
        <v>316</v>
      </c>
      <c r="C11" t="s">
        <v>298</v>
      </c>
      <c r="D11" t="s">
        <v>323</v>
      </c>
      <c r="E11">
        <f t="shared" ca="1" si="0"/>
        <v>7</v>
      </c>
      <c r="F11">
        <f t="shared" ca="1" si="1"/>
        <v>18</v>
      </c>
      <c r="G11" t="str">
        <f t="shared" ca="1" si="2"/>
        <v>'Ind. 1'!$R$7</v>
      </c>
      <c r="H11" t="str">
        <f t="shared" ca="1" si="3"/>
        <v>m1</v>
      </c>
      <c r="I11" t="s">
        <v>352</v>
      </c>
    </row>
    <row r="12" spans="1:9" ht="13.5" customHeight="1" x14ac:dyDescent="0.25">
      <c r="A12" t="s">
        <v>290</v>
      </c>
      <c r="B12" t="s">
        <v>317</v>
      </c>
      <c r="C12" t="s">
        <v>298</v>
      </c>
      <c r="D12" t="s">
        <v>309</v>
      </c>
      <c r="E12">
        <f t="shared" ca="1" si="0"/>
        <v>8</v>
      </c>
      <c r="F12">
        <f t="shared" ca="1" si="1"/>
        <v>18</v>
      </c>
      <c r="G12" t="str">
        <f t="shared" ca="1" si="2"/>
        <v>'Ind. 1'!$R$8</v>
      </c>
      <c r="H12" t="str">
        <f t="shared" ca="1" si="3"/>
        <v>m1</v>
      </c>
      <c r="I12" t="s">
        <v>352</v>
      </c>
    </row>
    <row r="13" spans="1:9" ht="13.5" customHeight="1" x14ac:dyDescent="0.25">
      <c r="A13" t="s">
        <v>290</v>
      </c>
      <c r="B13" t="s">
        <v>318</v>
      </c>
      <c r="C13" t="str">
        <f t="shared" ref="C13:C28" si="4">"Ind. "&amp;RIGHT(LEFT(B13,4),1)</f>
        <v>Ind. 2</v>
      </c>
      <c r="D13" t="s">
        <v>319</v>
      </c>
      <c r="E13">
        <f t="shared" ca="1" si="0"/>
        <v>5</v>
      </c>
      <c r="F13">
        <f t="shared" ca="1" si="1"/>
        <v>18</v>
      </c>
      <c r="G13" t="str">
        <f t="shared" ca="1" si="2"/>
        <v>'Ind. 2'!$R$5</v>
      </c>
      <c r="H13" t="str">
        <f t="shared" ca="1" si="3"/>
        <v>m1</v>
      </c>
      <c r="I13" t="s">
        <v>352</v>
      </c>
    </row>
    <row r="14" spans="1:9" ht="13.5" customHeight="1" x14ac:dyDescent="0.25">
      <c r="A14" t="s">
        <v>290</v>
      </c>
      <c r="B14" t="s">
        <v>320</v>
      </c>
      <c r="C14" t="str">
        <f t="shared" si="4"/>
        <v>Ind. 2</v>
      </c>
      <c r="D14" t="s">
        <v>321</v>
      </c>
      <c r="E14">
        <f t="shared" ca="1" si="0"/>
        <v>6</v>
      </c>
      <c r="F14">
        <f t="shared" ca="1" si="1"/>
        <v>18</v>
      </c>
      <c r="G14" t="str">
        <f t="shared" ca="1" si="2"/>
        <v>'Ind. 2'!$R$6</v>
      </c>
      <c r="H14" t="str">
        <f t="shared" ca="1" si="3"/>
        <v>m1</v>
      </c>
      <c r="I14" t="s">
        <v>352</v>
      </c>
    </row>
    <row r="15" spans="1:9" ht="13.5" customHeight="1" x14ac:dyDescent="0.25">
      <c r="A15" t="s">
        <v>290</v>
      </c>
      <c r="B15" t="s">
        <v>322</v>
      </c>
      <c r="C15" t="str">
        <f t="shared" si="4"/>
        <v>Ind. 2</v>
      </c>
      <c r="D15" t="s">
        <v>323</v>
      </c>
      <c r="E15">
        <f t="shared" ca="1" si="0"/>
        <v>7</v>
      </c>
      <c r="F15">
        <f t="shared" ca="1" si="1"/>
        <v>18</v>
      </c>
      <c r="G15" t="str">
        <f t="shared" ca="1" si="2"/>
        <v>'Ind. 2'!$R$7</v>
      </c>
      <c r="H15" t="str">
        <f t="shared" ca="1" si="3"/>
        <v>m1</v>
      </c>
      <c r="I15" t="s">
        <v>352</v>
      </c>
    </row>
    <row r="16" spans="1:9" ht="13.5" customHeight="1" x14ac:dyDescent="0.25">
      <c r="A16" t="s">
        <v>290</v>
      </c>
      <c r="B16" t="s">
        <v>324</v>
      </c>
      <c r="C16" t="str">
        <f t="shared" si="4"/>
        <v>Ind. 3</v>
      </c>
      <c r="D16" t="s">
        <v>319</v>
      </c>
      <c r="E16">
        <f t="shared" ca="1" si="0"/>
        <v>5</v>
      </c>
      <c r="F16">
        <f t="shared" ca="1" si="1"/>
        <v>18</v>
      </c>
      <c r="G16" t="str">
        <f t="shared" ca="1" si="2"/>
        <v>'Ind. 3'!$R$5</v>
      </c>
      <c r="H16" t="str">
        <f t="shared" ca="1" si="3"/>
        <v>m1</v>
      </c>
      <c r="I16" t="s">
        <v>352</v>
      </c>
    </row>
    <row r="17" spans="1:9" ht="13.5" customHeight="1" x14ac:dyDescent="0.25">
      <c r="A17" t="s">
        <v>290</v>
      </c>
      <c r="B17" t="s">
        <v>325</v>
      </c>
      <c r="C17" t="str">
        <f t="shared" si="4"/>
        <v>Ind. 3</v>
      </c>
      <c r="D17" t="s">
        <v>321</v>
      </c>
      <c r="E17">
        <f t="shared" ca="1" si="0"/>
        <v>6</v>
      </c>
      <c r="F17">
        <f t="shared" ca="1" si="1"/>
        <v>18</v>
      </c>
      <c r="G17" t="str">
        <f t="shared" ca="1" si="2"/>
        <v>'Ind. 3'!$R$6</v>
      </c>
      <c r="H17" t="str">
        <f t="shared" ca="1" si="3"/>
        <v>m1</v>
      </c>
      <c r="I17" t="s">
        <v>352</v>
      </c>
    </row>
    <row r="18" spans="1:9" ht="13.5" customHeight="1" x14ac:dyDescent="0.25">
      <c r="A18" t="s">
        <v>290</v>
      </c>
      <c r="B18" t="s">
        <v>326</v>
      </c>
      <c r="C18" t="str">
        <f t="shared" si="4"/>
        <v>Ind. 3</v>
      </c>
      <c r="D18" t="s">
        <v>323</v>
      </c>
      <c r="E18">
        <f t="shared" ca="1" si="0"/>
        <v>7</v>
      </c>
      <c r="F18">
        <f t="shared" ca="1" si="1"/>
        <v>18</v>
      </c>
      <c r="G18" t="str">
        <f t="shared" ca="1" si="2"/>
        <v>'Ind. 3'!$R$7</v>
      </c>
      <c r="H18" t="str">
        <f t="shared" ca="1" si="3"/>
        <v>m1</v>
      </c>
      <c r="I18" t="s">
        <v>352</v>
      </c>
    </row>
    <row r="19" spans="1:9" ht="13.5" customHeight="1" x14ac:dyDescent="0.25">
      <c r="A19" t="s">
        <v>290</v>
      </c>
      <c r="B19" t="s">
        <v>327</v>
      </c>
      <c r="C19" t="str">
        <f t="shared" si="4"/>
        <v>Ind. 3</v>
      </c>
      <c r="D19" t="s">
        <v>309</v>
      </c>
      <c r="E19">
        <f t="shared" ca="1" si="0"/>
        <v>8</v>
      </c>
      <c r="F19">
        <f t="shared" ca="1" si="1"/>
        <v>18</v>
      </c>
      <c r="G19" t="str">
        <f t="shared" ca="1" si="2"/>
        <v>'Ind. 3'!$R$8</v>
      </c>
      <c r="H19" t="str">
        <f t="shared" ca="1" si="3"/>
        <v>m1</v>
      </c>
      <c r="I19" t="s">
        <v>352</v>
      </c>
    </row>
    <row r="20" spans="1:9" ht="13.5" customHeight="1" x14ac:dyDescent="0.25">
      <c r="A20" t="s">
        <v>290</v>
      </c>
      <c r="B20" t="s">
        <v>328</v>
      </c>
      <c r="C20" t="str">
        <f t="shared" si="4"/>
        <v>Ind. 4</v>
      </c>
      <c r="D20" t="s">
        <v>319</v>
      </c>
      <c r="E20">
        <f t="shared" ca="1" si="0"/>
        <v>5</v>
      </c>
      <c r="F20">
        <f t="shared" ca="1" si="1"/>
        <v>18</v>
      </c>
      <c r="G20" t="str">
        <f t="shared" ca="1" si="2"/>
        <v>'Ind. 4'!$R$5</v>
      </c>
      <c r="H20" t="str">
        <f t="shared" ca="1" si="3"/>
        <v>m1</v>
      </c>
      <c r="I20" t="s">
        <v>352</v>
      </c>
    </row>
    <row r="21" spans="1:9" ht="13.5" customHeight="1" x14ac:dyDescent="0.25">
      <c r="A21" t="s">
        <v>290</v>
      </c>
      <c r="B21" t="s">
        <v>329</v>
      </c>
      <c r="C21" t="str">
        <f t="shared" si="4"/>
        <v>Ind. 4</v>
      </c>
      <c r="D21" t="s">
        <v>321</v>
      </c>
      <c r="E21">
        <f t="shared" ca="1" si="0"/>
        <v>6</v>
      </c>
      <c r="F21">
        <f t="shared" ca="1" si="1"/>
        <v>18</v>
      </c>
      <c r="G21" t="str">
        <f t="shared" ca="1" si="2"/>
        <v>'Ind. 4'!$R$6</v>
      </c>
      <c r="H21" t="str">
        <f t="shared" ca="1" si="3"/>
        <v>m1</v>
      </c>
      <c r="I21" t="s">
        <v>352</v>
      </c>
    </row>
    <row r="22" spans="1:9" ht="13.5" customHeight="1" x14ac:dyDescent="0.25">
      <c r="A22" t="s">
        <v>290</v>
      </c>
      <c r="B22" t="s">
        <v>330</v>
      </c>
      <c r="C22" t="str">
        <f t="shared" si="4"/>
        <v>Ind. 4</v>
      </c>
      <c r="D22" t="s">
        <v>323</v>
      </c>
      <c r="E22">
        <f t="shared" ca="1" si="0"/>
        <v>7</v>
      </c>
      <c r="F22">
        <f t="shared" ca="1" si="1"/>
        <v>18</v>
      </c>
      <c r="G22" t="str">
        <f t="shared" ca="1" si="2"/>
        <v>'Ind. 4'!$R$7</v>
      </c>
      <c r="H22" t="str">
        <f t="shared" ca="1" si="3"/>
        <v>m1</v>
      </c>
      <c r="I22" t="s">
        <v>352</v>
      </c>
    </row>
    <row r="23" spans="1:9" ht="13.5" customHeight="1" x14ac:dyDescent="0.25">
      <c r="A23" t="s">
        <v>290</v>
      </c>
      <c r="B23" t="s">
        <v>331</v>
      </c>
      <c r="C23" t="str">
        <f t="shared" si="4"/>
        <v>Ind. 5</v>
      </c>
      <c r="D23" t="s">
        <v>319</v>
      </c>
      <c r="E23">
        <f t="shared" ca="1" si="0"/>
        <v>5</v>
      </c>
      <c r="F23">
        <f t="shared" ca="1" si="1"/>
        <v>18</v>
      </c>
      <c r="G23" t="str">
        <f t="shared" ca="1" si="2"/>
        <v>'Ind. 5'!$R$5</v>
      </c>
      <c r="H23" t="str">
        <f t="shared" ca="1" si="3"/>
        <v>m1</v>
      </c>
      <c r="I23" t="s">
        <v>352</v>
      </c>
    </row>
    <row r="24" spans="1:9" ht="13.5" customHeight="1" x14ac:dyDescent="0.25">
      <c r="A24" t="s">
        <v>290</v>
      </c>
      <c r="B24" t="s">
        <v>332</v>
      </c>
      <c r="C24" t="str">
        <f t="shared" si="4"/>
        <v>Ind. 5</v>
      </c>
      <c r="D24" t="s">
        <v>321</v>
      </c>
      <c r="E24">
        <f t="shared" ca="1" si="0"/>
        <v>6</v>
      </c>
      <c r="F24">
        <f t="shared" ca="1" si="1"/>
        <v>18</v>
      </c>
      <c r="G24" t="str">
        <f t="shared" ca="1" si="2"/>
        <v>'Ind. 5'!$R$6</v>
      </c>
      <c r="H24" t="str">
        <f t="shared" ca="1" si="3"/>
        <v>m1</v>
      </c>
      <c r="I24" t="s">
        <v>352</v>
      </c>
    </row>
    <row r="25" spans="1:9" ht="13.5" customHeight="1" x14ac:dyDescent="0.25">
      <c r="A25" t="s">
        <v>290</v>
      </c>
      <c r="B25" t="s">
        <v>333</v>
      </c>
      <c r="C25" t="str">
        <f t="shared" si="4"/>
        <v>Ind. 6</v>
      </c>
      <c r="D25" t="s">
        <v>319</v>
      </c>
      <c r="E25">
        <f t="shared" ca="1" si="0"/>
        <v>5</v>
      </c>
      <c r="F25">
        <f t="shared" ca="1" si="1"/>
        <v>18</v>
      </c>
      <c r="G25" t="str">
        <f t="shared" ca="1" si="2"/>
        <v>'Ind. 6'!$R$5</v>
      </c>
      <c r="H25" t="str">
        <f t="shared" ca="1" si="3"/>
        <v>m1</v>
      </c>
      <c r="I25" t="s">
        <v>352</v>
      </c>
    </row>
    <row r="26" spans="1:9" ht="13.5" customHeight="1" x14ac:dyDescent="0.25">
      <c r="A26" t="s">
        <v>290</v>
      </c>
      <c r="B26" t="s">
        <v>334</v>
      </c>
      <c r="C26" t="str">
        <f t="shared" si="4"/>
        <v>Ind. 6</v>
      </c>
      <c r="D26" t="s">
        <v>321</v>
      </c>
      <c r="E26">
        <f t="shared" ca="1" si="0"/>
        <v>6</v>
      </c>
      <c r="F26">
        <f t="shared" ca="1" si="1"/>
        <v>18</v>
      </c>
      <c r="G26" t="str">
        <f t="shared" ca="1" si="2"/>
        <v>'Ind. 6'!$R$6</v>
      </c>
      <c r="H26" t="str">
        <f t="shared" ca="1" si="3"/>
        <v>m1</v>
      </c>
      <c r="I26" t="s">
        <v>352</v>
      </c>
    </row>
    <row r="27" spans="1:9" ht="13.5" customHeight="1" x14ac:dyDescent="0.25">
      <c r="A27" t="s">
        <v>290</v>
      </c>
      <c r="B27" t="s">
        <v>335</v>
      </c>
      <c r="C27" t="str">
        <f t="shared" si="4"/>
        <v>Ind. 7</v>
      </c>
      <c r="D27" t="s">
        <v>319</v>
      </c>
      <c r="E27">
        <f t="shared" ca="1" si="0"/>
        <v>5</v>
      </c>
      <c r="F27">
        <f t="shared" ca="1" si="1"/>
        <v>18</v>
      </c>
      <c r="G27" t="str">
        <f t="shared" ca="1" si="2"/>
        <v>'Ind. 7'!$R$5</v>
      </c>
      <c r="H27" t="str">
        <f t="shared" ca="1" si="3"/>
        <v>m1</v>
      </c>
      <c r="I27" t="s">
        <v>352</v>
      </c>
    </row>
    <row r="28" spans="1:9" ht="13.5" customHeight="1" x14ac:dyDescent="0.25">
      <c r="A28" t="s">
        <v>290</v>
      </c>
      <c r="B28" t="s">
        <v>336</v>
      </c>
      <c r="C28" t="str">
        <f t="shared" si="4"/>
        <v>Ind. 7</v>
      </c>
      <c r="D28" t="s">
        <v>321</v>
      </c>
      <c r="E28">
        <f t="shared" ca="1" si="0"/>
        <v>6</v>
      </c>
      <c r="F28">
        <f t="shared" ca="1" si="1"/>
        <v>18</v>
      </c>
      <c r="G28" t="str">
        <f t="shared" ca="1" si="2"/>
        <v>'Ind. 7'!$R$6</v>
      </c>
      <c r="H28" t="str">
        <f t="shared" ca="1" si="3"/>
        <v>m1</v>
      </c>
      <c r="I28" t="s">
        <v>352</v>
      </c>
    </row>
    <row r="29" spans="1:9" ht="13.5" customHeight="1" x14ac:dyDescent="0.25">
      <c r="A29" t="s">
        <v>290</v>
      </c>
      <c r="B29" t="s">
        <v>339</v>
      </c>
      <c r="C29" t="s">
        <v>337</v>
      </c>
      <c r="D29" t="s">
        <v>345</v>
      </c>
      <c r="E29">
        <f t="shared" ca="1" si="0"/>
        <v>94</v>
      </c>
      <c r="F29">
        <f t="shared" ca="1" si="1"/>
        <v>3</v>
      </c>
      <c r="G29" t="str">
        <f t="shared" ca="1" si="2"/>
        <v>Resumen!$C$94</v>
      </c>
      <c r="H29">
        <f t="shared" ref="H29:H51" ca="1" si="5">INDIRECT(G29)</f>
        <v>0</v>
      </c>
      <c r="I29" t="s">
        <v>353</v>
      </c>
    </row>
    <row r="30" spans="1:9" ht="13.5" customHeight="1" x14ac:dyDescent="0.25">
      <c r="A30" t="s">
        <v>290</v>
      </c>
      <c r="B30" t="s">
        <v>340</v>
      </c>
      <c r="C30" t="s">
        <v>337</v>
      </c>
      <c r="D30" t="s">
        <v>347</v>
      </c>
      <c r="E30">
        <f t="shared" ca="1" si="0"/>
        <v>95</v>
      </c>
      <c r="F30">
        <f t="shared" ca="1" si="1"/>
        <v>3</v>
      </c>
      <c r="G30" t="str">
        <f t="shared" ca="1" si="2"/>
        <v>Resumen!$C$95</v>
      </c>
      <c r="H30">
        <f t="shared" ca="1" si="5"/>
        <v>0</v>
      </c>
      <c r="I30" t="s">
        <v>353</v>
      </c>
    </row>
    <row r="31" spans="1:9" ht="13.5" customHeight="1" x14ac:dyDescent="0.25">
      <c r="A31" t="s">
        <v>290</v>
      </c>
      <c r="B31" t="s">
        <v>341</v>
      </c>
      <c r="C31" t="s">
        <v>337</v>
      </c>
      <c r="D31" t="s">
        <v>354</v>
      </c>
      <c r="E31">
        <f t="shared" ca="1" si="0"/>
        <v>96</v>
      </c>
      <c r="F31">
        <f t="shared" ca="1" si="1"/>
        <v>3</v>
      </c>
      <c r="G31" t="str">
        <f t="shared" ca="1" si="2"/>
        <v>Resumen!$C$96</v>
      </c>
      <c r="H31">
        <f t="shared" ca="1" si="5"/>
        <v>0</v>
      </c>
      <c r="I31" t="s">
        <v>353</v>
      </c>
    </row>
    <row r="32" spans="1:9" ht="13.5" customHeight="1" x14ac:dyDescent="0.25">
      <c r="A32" t="s">
        <v>290</v>
      </c>
      <c r="B32" t="s">
        <v>342</v>
      </c>
      <c r="C32" t="s">
        <v>337</v>
      </c>
      <c r="D32" t="s">
        <v>355</v>
      </c>
      <c r="E32">
        <f t="shared" ca="1" si="0"/>
        <v>97</v>
      </c>
      <c r="F32">
        <f t="shared" ca="1" si="1"/>
        <v>3</v>
      </c>
      <c r="G32" t="str">
        <f t="shared" ca="1" si="2"/>
        <v>Resumen!$C$97</v>
      </c>
      <c r="H32">
        <f t="shared" ca="1" si="5"/>
        <v>0</v>
      </c>
      <c r="I32" t="s">
        <v>353</v>
      </c>
    </row>
    <row r="33" spans="1:9" ht="13.5" customHeight="1" x14ac:dyDescent="0.25">
      <c r="A33" t="s">
        <v>290</v>
      </c>
      <c r="B33" t="s">
        <v>343</v>
      </c>
      <c r="C33" t="s">
        <v>337</v>
      </c>
      <c r="D33" t="s">
        <v>356</v>
      </c>
      <c r="E33">
        <f t="shared" ca="1" si="0"/>
        <v>98</v>
      </c>
      <c r="F33">
        <f t="shared" ca="1" si="1"/>
        <v>3</v>
      </c>
      <c r="G33" t="str">
        <f t="shared" ca="1" si="2"/>
        <v>Resumen!$C$98</v>
      </c>
      <c r="H33">
        <f t="shared" ca="1" si="5"/>
        <v>0</v>
      </c>
      <c r="I33" t="s">
        <v>353</v>
      </c>
    </row>
    <row r="34" spans="1:9" ht="13.5" customHeight="1" x14ac:dyDescent="0.25">
      <c r="A34" t="s">
        <v>290</v>
      </c>
      <c r="B34" t="s">
        <v>344</v>
      </c>
      <c r="C34" t="s">
        <v>337</v>
      </c>
      <c r="D34" t="s">
        <v>357</v>
      </c>
      <c r="E34">
        <f t="shared" ca="1" si="0"/>
        <v>99</v>
      </c>
      <c r="F34">
        <f t="shared" ca="1" si="1"/>
        <v>3</v>
      </c>
      <c r="G34" t="str">
        <f t="shared" ca="1" si="2"/>
        <v>Resumen!$C$99</v>
      </c>
      <c r="H34">
        <f t="shared" ca="1" si="5"/>
        <v>0</v>
      </c>
      <c r="I34" t="s">
        <v>353</v>
      </c>
    </row>
    <row r="35" spans="1:9" ht="13.5" customHeight="1" x14ac:dyDescent="0.25">
      <c r="A35" t="s">
        <v>290</v>
      </c>
      <c r="B35" t="s">
        <v>346</v>
      </c>
      <c r="C35" t="s">
        <v>337</v>
      </c>
      <c r="D35" t="s">
        <v>358</v>
      </c>
      <c r="E35">
        <f t="shared" ca="1" si="0"/>
        <v>100</v>
      </c>
      <c r="F35">
        <f t="shared" ca="1" si="1"/>
        <v>3</v>
      </c>
      <c r="G35" t="str">
        <f t="shared" ca="1" si="2"/>
        <v>Resumen!$C$100</v>
      </c>
      <c r="H35">
        <f t="shared" ca="1" si="5"/>
        <v>0</v>
      </c>
      <c r="I35" t="s">
        <v>353</v>
      </c>
    </row>
    <row r="36" spans="1:9" ht="13.5" customHeight="1" x14ac:dyDescent="0.25">
      <c r="A36" t="s">
        <v>290</v>
      </c>
      <c r="B36" t="s">
        <v>359</v>
      </c>
      <c r="C36" t="s">
        <v>298</v>
      </c>
      <c r="D36" t="s">
        <v>360</v>
      </c>
      <c r="E36">
        <f t="shared" ca="1" si="0"/>
        <v>12</v>
      </c>
      <c r="F36">
        <f t="shared" ca="1" si="1"/>
        <v>4</v>
      </c>
      <c r="G36" t="str">
        <f t="shared" ca="1" si="2"/>
        <v>'Ind. 1'!$D$12</v>
      </c>
      <c r="H36">
        <f t="shared" ca="1" si="5"/>
        <v>0</v>
      </c>
    </row>
    <row r="37" spans="1:9" ht="13.5" customHeight="1" x14ac:dyDescent="0.25">
      <c r="A37" t="s">
        <v>290</v>
      </c>
      <c r="B37" t="s">
        <v>361</v>
      </c>
      <c r="C37" t="s">
        <v>300</v>
      </c>
      <c r="D37" t="s">
        <v>362</v>
      </c>
      <c r="E37">
        <f t="shared" ca="1" si="0"/>
        <v>11</v>
      </c>
      <c r="F37">
        <f t="shared" ca="1" si="1"/>
        <v>4</v>
      </c>
      <c r="G37" t="str">
        <f t="shared" ca="1" si="2"/>
        <v>'Ind. 2'!$D$11</v>
      </c>
      <c r="H37">
        <f t="shared" ca="1" si="5"/>
        <v>0</v>
      </c>
    </row>
    <row r="38" spans="1:9" ht="13.5" customHeight="1" x14ac:dyDescent="0.25">
      <c r="A38" t="s">
        <v>290</v>
      </c>
      <c r="B38" t="s">
        <v>363</v>
      </c>
      <c r="C38" t="s">
        <v>303</v>
      </c>
      <c r="D38" t="s">
        <v>360</v>
      </c>
      <c r="E38">
        <f t="shared" ca="1" si="0"/>
        <v>12</v>
      </c>
      <c r="F38">
        <f t="shared" ca="1" si="1"/>
        <v>4</v>
      </c>
      <c r="G38" t="str">
        <f t="shared" ca="1" si="2"/>
        <v>'Ind. 3'!$D$12</v>
      </c>
      <c r="H38">
        <f t="shared" ca="1" si="5"/>
        <v>0</v>
      </c>
    </row>
    <row r="39" spans="1:9" ht="13.5" customHeight="1" x14ac:dyDescent="0.25">
      <c r="A39" t="s">
        <v>290</v>
      </c>
      <c r="B39" t="s">
        <v>364</v>
      </c>
      <c r="C39" t="s">
        <v>306</v>
      </c>
      <c r="D39" t="s">
        <v>362</v>
      </c>
      <c r="E39">
        <f t="shared" ca="1" si="0"/>
        <v>11</v>
      </c>
      <c r="F39">
        <f t="shared" ca="1" si="1"/>
        <v>4</v>
      </c>
      <c r="G39" t="str">
        <f t="shared" ca="1" si="2"/>
        <v>'Ind. 4'!$D$11</v>
      </c>
      <c r="H39">
        <f t="shared" ca="1" si="5"/>
        <v>0</v>
      </c>
    </row>
    <row r="40" spans="1:9" ht="13.5" customHeight="1" x14ac:dyDescent="0.25">
      <c r="A40" t="s">
        <v>290</v>
      </c>
      <c r="B40" t="s">
        <v>365</v>
      </c>
      <c r="C40" t="s">
        <v>308</v>
      </c>
      <c r="D40" t="s">
        <v>366</v>
      </c>
      <c r="E40">
        <f t="shared" ca="1" si="0"/>
        <v>10</v>
      </c>
      <c r="F40">
        <f t="shared" ca="1" si="1"/>
        <v>4</v>
      </c>
      <c r="G40" t="str">
        <f t="shared" ca="1" si="2"/>
        <v>'Ind. 5'!$D$10</v>
      </c>
      <c r="H40">
        <f t="shared" ca="1" si="5"/>
        <v>0</v>
      </c>
    </row>
    <row r="41" spans="1:9" ht="13.5" customHeight="1" x14ac:dyDescent="0.25">
      <c r="A41" t="s">
        <v>290</v>
      </c>
      <c r="B41" t="s">
        <v>367</v>
      </c>
      <c r="C41" t="s">
        <v>311</v>
      </c>
      <c r="D41" t="s">
        <v>366</v>
      </c>
      <c r="E41">
        <f t="shared" ca="1" si="0"/>
        <v>10</v>
      </c>
      <c r="F41">
        <f t="shared" ca="1" si="1"/>
        <v>4</v>
      </c>
      <c r="G41" t="str">
        <f t="shared" ca="1" si="2"/>
        <v>'Ind. 6'!$D$10</v>
      </c>
      <c r="H41">
        <f t="shared" ca="1" si="5"/>
        <v>0</v>
      </c>
    </row>
    <row r="42" spans="1:9" ht="13.5" customHeight="1" x14ac:dyDescent="0.25">
      <c r="A42" t="s">
        <v>290</v>
      </c>
      <c r="B42" t="s">
        <v>368</v>
      </c>
      <c r="C42" t="s">
        <v>313</v>
      </c>
      <c r="D42" t="s">
        <v>366</v>
      </c>
      <c r="E42">
        <f t="shared" ca="1" si="0"/>
        <v>10</v>
      </c>
      <c r="F42">
        <f t="shared" ca="1" si="1"/>
        <v>4</v>
      </c>
      <c r="G42" t="str">
        <f t="shared" ca="1" si="2"/>
        <v>'Ind. 7'!$D$10</v>
      </c>
      <c r="H42">
        <f t="shared" ca="1" si="5"/>
        <v>0</v>
      </c>
    </row>
    <row r="43" spans="1:9" ht="13.5" customHeight="1" x14ac:dyDescent="0.25">
      <c r="A43" t="s">
        <v>369</v>
      </c>
      <c r="B43" t="s">
        <v>370</v>
      </c>
      <c r="C43" t="s">
        <v>337</v>
      </c>
      <c r="D43" t="s">
        <v>338</v>
      </c>
      <c r="E43">
        <f t="shared" ca="1" si="0"/>
        <v>6</v>
      </c>
      <c r="F43">
        <f t="shared" ca="1" si="1"/>
        <v>3</v>
      </c>
      <c r="G43" t="str">
        <f t="shared" ca="1" si="2"/>
        <v>Resumen!$C$6</v>
      </c>
      <c r="H43">
        <f t="shared" ca="1" si="5"/>
        <v>0</v>
      </c>
    </row>
    <row r="44" spans="1:9" ht="13.5" customHeight="1" x14ac:dyDescent="0.25">
      <c r="A44" t="s">
        <v>369</v>
      </c>
      <c r="B44" t="s">
        <v>371</v>
      </c>
      <c r="C44" t="s">
        <v>337</v>
      </c>
      <c r="D44" t="s">
        <v>372</v>
      </c>
      <c r="E44">
        <f t="shared" ca="1" si="0"/>
        <v>11</v>
      </c>
      <c r="F44">
        <f t="shared" ca="1" si="1"/>
        <v>3</v>
      </c>
      <c r="G44" t="str">
        <f t="shared" ca="1" si="2"/>
        <v>Resumen!$C$11</v>
      </c>
      <c r="H44" s="95">
        <f t="shared" ca="1" si="5"/>
        <v>0</v>
      </c>
    </row>
    <row r="45" spans="1:9" ht="13.5" customHeight="1" x14ac:dyDescent="0.25">
      <c r="A45" t="s">
        <v>369</v>
      </c>
      <c r="B45" t="s">
        <v>373</v>
      </c>
      <c r="C45" t="s">
        <v>337</v>
      </c>
      <c r="D45" t="s">
        <v>374</v>
      </c>
      <c r="E45">
        <f t="shared" ca="1" si="0"/>
        <v>4</v>
      </c>
      <c r="F45">
        <f t="shared" ca="1" si="1"/>
        <v>6</v>
      </c>
      <c r="G45" t="str">
        <f t="shared" ca="1" si="2"/>
        <v>Resumen!$F$4</v>
      </c>
      <c r="H45" t="str">
        <f t="shared" ca="1" si="5"/>
        <v/>
      </c>
    </row>
    <row r="46" spans="1:9" ht="13.5" customHeight="1" x14ac:dyDescent="0.25">
      <c r="A46" t="s">
        <v>369</v>
      </c>
      <c r="B46" t="s">
        <v>375</v>
      </c>
      <c r="C46" t="s">
        <v>337</v>
      </c>
      <c r="D46" t="s">
        <v>376</v>
      </c>
      <c r="E46">
        <f t="shared" ca="1" si="0"/>
        <v>8</v>
      </c>
      <c r="F46">
        <f t="shared" ca="1" si="1"/>
        <v>3</v>
      </c>
      <c r="G46" t="str">
        <f t="shared" ca="1" si="2"/>
        <v>Resumen!$C$8</v>
      </c>
      <c r="H46">
        <f t="shared" ca="1" si="5"/>
        <v>0</v>
      </c>
    </row>
    <row r="47" spans="1:9" ht="13.5" customHeight="1" x14ac:dyDescent="0.25">
      <c r="A47" t="s">
        <v>369</v>
      </c>
      <c r="B47" t="s">
        <v>377</v>
      </c>
      <c r="C47" t="s">
        <v>337</v>
      </c>
      <c r="D47" t="s">
        <v>378</v>
      </c>
      <c r="E47">
        <f t="shared" ca="1" si="0"/>
        <v>9</v>
      </c>
      <c r="F47">
        <f t="shared" ca="1" si="1"/>
        <v>3</v>
      </c>
      <c r="G47" t="str">
        <f t="shared" ca="1" si="2"/>
        <v>Resumen!$C$9</v>
      </c>
      <c r="H47">
        <f t="shared" ca="1" si="5"/>
        <v>0</v>
      </c>
    </row>
    <row r="48" spans="1:9" ht="13.5" customHeight="1" x14ac:dyDescent="0.25">
      <c r="A48" t="s">
        <v>369</v>
      </c>
      <c r="B48" t="s">
        <v>379</v>
      </c>
      <c r="C48" t="s">
        <v>337</v>
      </c>
      <c r="D48" s="96" t="s">
        <v>348</v>
      </c>
      <c r="E48" s="96" t="s">
        <v>348</v>
      </c>
      <c r="F48" s="96" t="s">
        <v>348</v>
      </c>
      <c r="G48" s="96" t="s">
        <v>348</v>
      </c>
      <c r="H48" s="96" t="str">
        <f ca="1">IF(H46="x",IF(H47="x","None","self"),IF(H47="x","external","None"))</f>
        <v>None</v>
      </c>
    </row>
    <row r="49" spans="1:9" ht="79.5" customHeight="1" x14ac:dyDescent="0.25">
      <c r="A49" t="s">
        <v>369</v>
      </c>
      <c r="B49" t="s">
        <v>380</v>
      </c>
      <c r="C49" t="s">
        <v>337</v>
      </c>
      <c r="D49" t="s">
        <v>381</v>
      </c>
      <c r="E49">
        <f t="shared" ca="1" si="0"/>
        <v>13</v>
      </c>
      <c r="F49">
        <f t="shared" ca="1" si="1"/>
        <v>3</v>
      </c>
      <c r="G49" t="str">
        <f t="shared" ref="G49:G51" ca="1" si="6">ADDRESS(E49,F49,,,C49)</f>
        <v>Resumen!$C$13</v>
      </c>
      <c r="H49">
        <f t="shared" ca="1" si="5"/>
        <v>0</v>
      </c>
    </row>
    <row r="50" spans="1:9" ht="13.5" customHeight="1" x14ac:dyDescent="0.25">
      <c r="A50" t="s">
        <v>369</v>
      </c>
      <c r="B50" t="s">
        <v>382</v>
      </c>
      <c r="C50" t="s">
        <v>337</v>
      </c>
      <c r="D50" t="s">
        <v>383</v>
      </c>
      <c r="E50">
        <f t="shared" ca="1" si="0"/>
        <v>15</v>
      </c>
      <c r="F50">
        <f t="shared" ca="1" si="1"/>
        <v>3</v>
      </c>
      <c r="G50" t="str">
        <f t="shared" ca="1" si="6"/>
        <v>Resumen!$C$15</v>
      </c>
      <c r="H50">
        <f t="shared" ca="1" si="5"/>
        <v>0</v>
      </c>
    </row>
    <row r="51" spans="1:9" x14ac:dyDescent="0.25">
      <c r="A51" t="s">
        <v>369</v>
      </c>
      <c r="B51" t="s">
        <v>384</v>
      </c>
      <c r="C51" t="s">
        <v>337</v>
      </c>
      <c r="D51" t="s">
        <v>385</v>
      </c>
      <c r="E51">
        <f t="shared" ca="1" si="0"/>
        <v>17</v>
      </c>
      <c r="F51">
        <f t="shared" ca="1" si="1"/>
        <v>3</v>
      </c>
      <c r="G51" t="str">
        <f t="shared" ca="1" si="6"/>
        <v>Resumen!$C$17</v>
      </c>
      <c r="H51">
        <f t="shared" ca="1" si="5"/>
        <v>0</v>
      </c>
    </row>
    <row r="52" spans="1:9" ht="105" x14ac:dyDescent="0.25">
      <c r="A52" t="s">
        <v>290</v>
      </c>
      <c r="B52" t="s">
        <v>386</v>
      </c>
      <c r="H52" s="131" t="s">
        <v>768</v>
      </c>
      <c r="I52" t="s">
        <v>767</v>
      </c>
    </row>
    <row r="53" spans="1:9" x14ac:dyDescent="0.25">
      <c r="A53" t="s">
        <v>290</v>
      </c>
      <c r="B53" t="s">
        <v>387</v>
      </c>
      <c r="H53" t="s">
        <v>761</v>
      </c>
    </row>
  </sheetData>
  <sheetProtection algorithmName="SHA-512" hashValue="a7L5FfNFARERxZlV4F1Z1dErdG+xADCsfWBkVvx3XkZCO1UDn0sASSaZ0a3CD2rNRu+Vd35qD2Kt3rxXoSLMwA==" saltValue="66r8PmAOXJgqt6RXqALFLw==" spinCount="100000" sheet="1" objects="1" scenarios="1" selectLockedCells="1"/>
  <pageMargins left="0.78749999999999998" right="0.78749999999999998" top="1.05277777777778" bottom="1.05277777777778" header="0.78749999999999998" footer="0.78749999999999998"/>
  <pageSetup paperSize="9" orientation="portrait" horizontalDpi="300" verticalDpi="300"/>
  <headerFooter>
    <oddHeader>&amp;C&amp;"Times New Roman,Normal"&amp;12 &amp;Kffffff&amp;A</oddHeader>
    <oddFooter>&amp;C&amp;"Times New Roman,Normal"&amp;12 &amp;KffffffPage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A2CCE-96A6-4565-8F29-633F02DA4597}">
  <sheetPr codeName="Feuil15"/>
  <dimension ref="A1:J183"/>
  <sheetViews>
    <sheetView showRowColHeaders="0" zoomScaleNormal="100" workbookViewId="0">
      <selection activeCell="H43" sqref="H43"/>
    </sheetView>
  </sheetViews>
  <sheetFormatPr baseColWidth="10" defaultColWidth="11.5703125" defaultRowHeight="15" x14ac:dyDescent="0.25"/>
  <cols>
    <col min="1" max="1" width="46.5703125" customWidth="1"/>
    <col min="2" max="2" width="14.85546875" customWidth="1"/>
  </cols>
  <sheetData>
    <row r="1" spans="1:10" ht="15" customHeight="1" x14ac:dyDescent="0.25">
      <c r="A1" s="97" t="s">
        <v>388</v>
      </c>
      <c r="B1" s="97" t="s">
        <v>389</v>
      </c>
      <c r="F1" s="97" t="s">
        <v>390</v>
      </c>
      <c r="G1" s="97" t="s">
        <v>391</v>
      </c>
      <c r="J1" s="97"/>
    </row>
    <row r="2" spans="1:10" ht="13.5" customHeight="1" x14ac:dyDescent="0.25">
      <c r="A2" t="s">
        <v>392</v>
      </c>
      <c r="B2" t="s">
        <v>393</v>
      </c>
      <c r="F2" t="s">
        <v>30</v>
      </c>
      <c r="G2" t="s">
        <v>394</v>
      </c>
    </row>
    <row r="3" spans="1:10" ht="13.5" customHeight="1" x14ac:dyDescent="0.25">
      <c r="A3" t="s">
        <v>395</v>
      </c>
      <c r="B3" t="s">
        <v>396</v>
      </c>
      <c r="F3" t="s">
        <v>31</v>
      </c>
      <c r="G3" t="s">
        <v>397</v>
      </c>
    </row>
    <row r="4" spans="1:10" ht="13.5" customHeight="1" x14ac:dyDescent="0.25">
      <c r="A4" t="s">
        <v>398</v>
      </c>
      <c r="B4" t="s">
        <v>399</v>
      </c>
      <c r="F4" t="s">
        <v>32</v>
      </c>
      <c r="G4" t="s">
        <v>400</v>
      </c>
    </row>
    <row r="5" spans="1:10" ht="13.5" customHeight="1" x14ac:dyDescent="0.25">
      <c r="A5" t="s">
        <v>401</v>
      </c>
      <c r="B5" t="s">
        <v>402</v>
      </c>
      <c r="F5" t="s">
        <v>33</v>
      </c>
      <c r="G5" t="s">
        <v>403</v>
      </c>
    </row>
    <row r="6" spans="1:10" ht="13.5" customHeight="1" x14ac:dyDescent="0.25">
      <c r="A6" t="s">
        <v>404</v>
      </c>
      <c r="B6" t="s">
        <v>405</v>
      </c>
      <c r="F6" t="s">
        <v>34</v>
      </c>
      <c r="G6" t="s">
        <v>406</v>
      </c>
    </row>
    <row r="7" spans="1:10" ht="15" customHeight="1" x14ac:dyDescent="0.25">
      <c r="A7" t="s">
        <v>407</v>
      </c>
      <c r="B7" t="s">
        <v>408</v>
      </c>
    </row>
    <row r="8" spans="1:10" ht="15" customHeight="1" x14ac:dyDescent="0.25">
      <c r="A8" t="s">
        <v>409</v>
      </c>
      <c r="B8" t="s">
        <v>410</v>
      </c>
    </row>
    <row r="9" spans="1:10" ht="15" customHeight="1" x14ac:dyDescent="0.25">
      <c r="A9" t="s">
        <v>411</v>
      </c>
      <c r="B9" t="s">
        <v>412</v>
      </c>
    </row>
    <row r="10" spans="1:10" ht="15" customHeight="1" x14ac:dyDescent="0.25">
      <c r="A10" t="s">
        <v>413</v>
      </c>
      <c r="B10" t="s">
        <v>414</v>
      </c>
    </row>
    <row r="11" spans="1:10" ht="15" customHeight="1" x14ac:dyDescent="0.25">
      <c r="A11" t="s">
        <v>415</v>
      </c>
      <c r="B11" t="s">
        <v>416</v>
      </c>
    </row>
    <row r="12" spans="1:10" ht="13.5" customHeight="1" x14ac:dyDescent="0.25">
      <c r="A12" t="s">
        <v>417</v>
      </c>
      <c r="B12" t="s">
        <v>418</v>
      </c>
    </row>
    <row r="13" spans="1:10" ht="15" customHeight="1" x14ac:dyDescent="0.25">
      <c r="A13" t="s">
        <v>419</v>
      </c>
      <c r="B13" t="s">
        <v>420</v>
      </c>
    </row>
    <row r="14" spans="1:10" ht="15" customHeight="1" x14ac:dyDescent="0.25">
      <c r="A14" t="s">
        <v>421</v>
      </c>
      <c r="B14" t="s">
        <v>422</v>
      </c>
    </row>
    <row r="15" spans="1:10" ht="15" customHeight="1" x14ac:dyDescent="0.25">
      <c r="A15" t="s">
        <v>423</v>
      </c>
      <c r="B15" t="s">
        <v>424</v>
      </c>
    </row>
    <row r="16" spans="1:10" ht="15" customHeight="1" x14ac:dyDescent="0.25">
      <c r="A16" t="s">
        <v>425</v>
      </c>
      <c r="B16" t="s">
        <v>426</v>
      </c>
    </row>
    <row r="17" spans="1:2" ht="15" customHeight="1" x14ac:dyDescent="0.25">
      <c r="A17" t="s">
        <v>427</v>
      </c>
      <c r="B17" t="s">
        <v>428</v>
      </c>
    </row>
    <row r="18" spans="1:2" ht="15" customHeight="1" x14ac:dyDescent="0.25">
      <c r="A18" t="s">
        <v>429</v>
      </c>
      <c r="B18" t="s">
        <v>430</v>
      </c>
    </row>
    <row r="19" spans="1:2" ht="15" customHeight="1" x14ac:dyDescent="0.25">
      <c r="A19" t="s">
        <v>431</v>
      </c>
      <c r="B19" t="s">
        <v>432</v>
      </c>
    </row>
    <row r="20" spans="1:2" ht="15" customHeight="1" x14ac:dyDescent="0.25">
      <c r="A20" t="s">
        <v>433</v>
      </c>
      <c r="B20" t="s">
        <v>434</v>
      </c>
    </row>
    <row r="21" spans="1:2" ht="15" customHeight="1" x14ac:dyDescent="0.25">
      <c r="A21" t="s">
        <v>435</v>
      </c>
      <c r="B21" t="s">
        <v>436</v>
      </c>
    </row>
    <row r="22" spans="1:2" ht="15" customHeight="1" x14ac:dyDescent="0.25">
      <c r="A22" t="s">
        <v>437</v>
      </c>
      <c r="B22" t="s">
        <v>438</v>
      </c>
    </row>
    <row r="23" spans="1:2" ht="15" customHeight="1" x14ac:dyDescent="0.25">
      <c r="A23" t="s">
        <v>439</v>
      </c>
      <c r="B23" t="s">
        <v>440</v>
      </c>
    </row>
    <row r="24" spans="1:2" ht="15" customHeight="1" x14ac:dyDescent="0.25">
      <c r="A24" t="s">
        <v>441</v>
      </c>
      <c r="B24" t="s">
        <v>442</v>
      </c>
    </row>
    <row r="25" spans="1:2" ht="15" customHeight="1" x14ac:dyDescent="0.25">
      <c r="A25" t="s">
        <v>443</v>
      </c>
      <c r="B25" t="s">
        <v>444</v>
      </c>
    </row>
    <row r="26" spans="1:2" ht="15" customHeight="1" x14ac:dyDescent="0.25">
      <c r="A26" t="s">
        <v>445</v>
      </c>
      <c r="B26" t="s">
        <v>446</v>
      </c>
    </row>
    <row r="27" spans="1:2" ht="15" customHeight="1" x14ac:dyDescent="0.25">
      <c r="A27" t="s">
        <v>447</v>
      </c>
      <c r="B27" t="s">
        <v>448</v>
      </c>
    </row>
    <row r="28" spans="1:2" ht="15" customHeight="1" x14ac:dyDescent="0.25">
      <c r="A28" t="s">
        <v>449</v>
      </c>
      <c r="B28" t="s">
        <v>450</v>
      </c>
    </row>
    <row r="29" spans="1:2" ht="15" customHeight="1" x14ac:dyDescent="0.25">
      <c r="A29" t="s">
        <v>451</v>
      </c>
      <c r="B29" t="s">
        <v>452</v>
      </c>
    </row>
    <row r="30" spans="1:2" ht="15" customHeight="1" x14ac:dyDescent="0.25">
      <c r="A30" t="s">
        <v>453</v>
      </c>
      <c r="B30" t="s">
        <v>454</v>
      </c>
    </row>
    <row r="31" spans="1:2" ht="15" customHeight="1" x14ac:dyDescent="0.25">
      <c r="A31" t="s">
        <v>455</v>
      </c>
      <c r="B31" t="s">
        <v>456</v>
      </c>
    </row>
    <row r="32" spans="1:2" ht="15" customHeight="1" x14ac:dyDescent="0.25">
      <c r="A32" t="s">
        <v>457</v>
      </c>
      <c r="B32" t="s">
        <v>458</v>
      </c>
    </row>
    <row r="33" spans="1:2" ht="15" customHeight="1" x14ac:dyDescent="0.25">
      <c r="A33" t="s">
        <v>459</v>
      </c>
      <c r="B33" t="s">
        <v>460</v>
      </c>
    </row>
    <row r="34" spans="1:2" ht="15" customHeight="1" x14ac:dyDescent="0.25">
      <c r="A34" t="s">
        <v>461</v>
      </c>
      <c r="B34" t="s">
        <v>462</v>
      </c>
    </row>
    <row r="35" spans="1:2" ht="15" customHeight="1" x14ac:dyDescent="0.25">
      <c r="A35" t="s">
        <v>463</v>
      </c>
      <c r="B35" t="s">
        <v>464</v>
      </c>
    </row>
    <row r="36" spans="1:2" ht="15" customHeight="1" x14ac:dyDescent="0.25">
      <c r="A36" t="s">
        <v>465</v>
      </c>
      <c r="B36" t="s">
        <v>466</v>
      </c>
    </row>
    <row r="37" spans="1:2" ht="15" customHeight="1" x14ac:dyDescent="0.25">
      <c r="A37" t="s">
        <v>467</v>
      </c>
      <c r="B37" t="s">
        <v>468</v>
      </c>
    </row>
    <row r="38" spans="1:2" ht="15" customHeight="1" x14ac:dyDescent="0.25">
      <c r="A38" t="s">
        <v>469</v>
      </c>
      <c r="B38" t="s">
        <v>470</v>
      </c>
    </row>
    <row r="39" spans="1:2" ht="15" customHeight="1" x14ac:dyDescent="0.25">
      <c r="A39" t="s">
        <v>471</v>
      </c>
      <c r="B39" t="s">
        <v>472</v>
      </c>
    </row>
    <row r="40" spans="1:2" ht="15" customHeight="1" x14ac:dyDescent="0.25">
      <c r="A40" t="s">
        <v>473</v>
      </c>
      <c r="B40" t="s">
        <v>474</v>
      </c>
    </row>
    <row r="41" spans="1:2" ht="15" customHeight="1" x14ac:dyDescent="0.25">
      <c r="A41" t="s">
        <v>475</v>
      </c>
      <c r="B41" t="s">
        <v>476</v>
      </c>
    </row>
    <row r="42" spans="1:2" ht="15" customHeight="1" x14ac:dyDescent="0.25">
      <c r="A42" t="s">
        <v>477</v>
      </c>
      <c r="B42" t="s">
        <v>478</v>
      </c>
    </row>
    <row r="43" spans="1:2" ht="15" customHeight="1" x14ac:dyDescent="0.25">
      <c r="A43" t="s">
        <v>479</v>
      </c>
      <c r="B43" t="s">
        <v>480</v>
      </c>
    </row>
    <row r="44" spans="1:2" ht="15" customHeight="1" x14ac:dyDescent="0.25">
      <c r="A44" t="s">
        <v>481</v>
      </c>
      <c r="B44" t="s">
        <v>482</v>
      </c>
    </row>
    <row r="45" spans="1:2" ht="15" customHeight="1" x14ac:dyDescent="0.25">
      <c r="A45" t="s">
        <v>483</v>
      </c>
      <c r="B45" t="s">
        <v>484</v>
      </c>
    </row>
    <row r="46" spans="1:2" ht="15" customHeight="1" x14ac:dyDescent="0.25">
      <c r="A46" t="s">
        <v>485</v>
      </c>
      <c r="B46" t="s">
        <v>486</v>
      </c>
    </row>
    <row r="47" spans="1:2" ht="15" customHeight="1" x14ac:dyDescent="0.25">
      <c r="A47" t="s">
        <v>487</v>
      </c>
      <c r="B47" t="s">
        <v>488</v>
      </c>
    </row>
    <row r="48" spans="1:2" ht="15" customHeight="1" x14ac:dyDescent="0.25">
      <c r="A48" t="s">
        <v>489</v>
      </c>
      <c r="B48" t="s">
        <v>490</v>
      </c>
    </row>
    <row r="49" spans="1:2" ht="15" customHeight="1" x14ac:dyDescent="0.25">
      <c r="A49" t="s">
        <v>491</v>
      </c>
      <c r="B49" t="s">
        <v>492</v>
      </c>
    </row>
    <row r="50" spans="1:2" ht="15" customHeight="1" x14ac:dyDescent="0.25">
      <c r="A50" t="s">
        <v>493</v>
      </c>
      <c r="B50" t="s">
        <v>494</v>
      </c>
    </row>
    <row r="51" spans="1:2" ht="15" customHeight="1" x14ac:dyDescent="0.25">
      <c r="A51" t="s">
        <v>495</v>
      </c>
      <c r="B51" t="s">
        <v>496</v>
      </c>
    </row>
    <row r="52" spans="1:2" ht="15" customHeight="1" x14ac:dyDescent="0.25">
      <c r="A52" t="s">
        <v>497</v>
      </c>
      <c r="B52" t="s">
        <v>498</v>
      </c>
    </row>
    <row r="53" spans="1:2" ht="15" customHeight="1" x14ac:dyDescent="0.25">
      <c r="A53" t="s">
        <v>499</v>
      </c>
      <c r="B53" t="s">
        <v>500</v>
      </c>
    </row>
    <row r="54" spans="1:2" ht="15" customHeight="1" x14ac:dyDescent="0.25">
      <c r="A54" t="s">
        <v>501</v>
      </c>
      <c r="B54" t="s">
        <v>502</v>
      </c>
    </row>
    <row r="55" spans="1:2" ht="15" customHeight="1" x14ac:dyDescent="0.25">
      <c r="A55" t="s">
        <v>503</v>
      </c>
      <c r="B55" t="s">
        <v>504</v>
      </c>
    </row>
    <row r="56" spans="1:2" ht="15" customHeight="1" x14ac:dyDescent="0.25">
      <c r="A56" t="s">
        <v>505</v>
      </c>
      <c r="B56" t="s">
        <v>506</v>
      </c>
    </row>
    <row r="57" spans="1:2" ht="15" customHeight="1" x14ac:dyDescent="0.25">
      <c r="A57" t="s">
        <v>507</v>
      </c>
      <c r="B57" t="s">
        <v>508</v>
      </c>
    </row>
    <row r="58" spans="1:2" ht="15" customHeight="1" x14ac:dyDescent="0.25">
      <c r="A58" t="s">
        <v>509</v>
      </c>
      <c r="B58" t="s">
        <v>510</v>
      </c>
    </row>
    <row r="59" spans="1:2" ht="15" customHeight="1" x14ac:dyDescent="0.25">
      <c r="A59" t="s">
        <v>511</v>
      </c>
      <c r="B59" t="s">
        <v>512</v>
      </c>
    </row>
    <row r="60" spans="1:2" ht="15" customHeight="1" x14ac:dyDescent="0.25">
      <c r="A60" t="s">
        <v>513</v>
      </c>
      <c r="B60" t="s">
        <v>514</v>
      </c>
    </row>
    <row r="61" spans="1:2" ht="15" customHeight="1" x14ac:dyDescent="0.25">
      <c r="A61" t="s">
        <v>515</v>
      </c>
      <c r="B61" t="s">
        <v>516</v>
      </c>
    </row>
    <row r="62" spans="1:2" ht="15" customHeight="1" x14ac:dyDescent="0.25">
      <c r="A62" t="s">
        <v>517</v>
      </c>
      <c r="B62" t="s">
        <v>518</v>
      </c>
    </row>
    <row r="63" spans="1:2" ht="15" customHeight="1" x14ac:dyDescent="0.25">
      <c r="A63" t="s">
        <v>519</v>
      </c>
      <c r="B63" t="s">
        <v>520</v>
      </c>
    </row>
    <row r="64" spans="1:2" ht="15" customHeight="1" x14ac:dyDescent="0.25">
      <c r="A64" t="s">
        <v>521</v>
      </c>
      <c r="B64" t="s">
        <v>522</v>
      </c>
    </row>
    <row r="65" spans="1:2" ht="15" customHeight="1" x14ac:dyDescent="0.25">
      <c r="A65" t="s">
        <v>523</v>
      </c>
      <c r="B65" t="s">
        <v>524</v>
      </c>
    </row>
    <row r="66" spans="1:2" ht="15" customHeight="1" x14ac:dyDescent="0.25">
      <c r="A66" t="s">
        <v>525</v>
      </c>
      <c r="B66" t="s">
        <v>526</v>
      </c>
    </row>
    <row r="67" spans="1:2" ht="15" customHeight="1" x14ac:dyDescent="0.25">
      <c r="A67" t="s">
        <v>527</v>
      </c>
      <c r="B67" t="s">
        <v>528</v>
      </c>
    </row>
    <row r="68" spans="1:2" ht="15" customHeight="1" x14ac:dyDescent="0.25">
      <c r="A68" t="s">
        <v>529</v>
      </c>
      <c r="B68" t="s">
        <v>530</v>
      </c>
    </row>
    <row r="69" spans="1:2" ht="15" customHeight="1" x14ac:dyDescent="0.25">
      <c r="A69" t="s">
        <v>531</v>
      </c>
      <c r="B69" t="s">
        <v>532</v>
      </c>
    </row>
    <row r="70" spans="1:2" ht="15" customHeight="1" x14ac:dyDescent="0.25">
      <c r="A70" t="s">
        <v>533</v>
      </c>
      <c r="B70" t="s">
        <v>534</v>
      </c>
    </row>
    <row r="71" spans="1:2" ht="15" customHeight="1" x14ac:dyDescent="0.25">
      <c r="A71" t="s">
        <v>535</v>
      </c>
      <c r="B71" t="s">
        <v>536</v>
      </c>
    </row>
    <row r="72" spans="1:2" ht="15" customHeight="1" x14ac:dyDescent="0.25">
      <c r="A72" t="s">
        <v>537</v>
      </c>
      <c r="B72" t="s">
        <v>538</v>
      </c>
    </row>
    <row r="73" spans="1:2" ht="15" customHeight="1" x14ac:dyDescent="0.25">
      <c r="A73" t="s">
        <v>539</v>
      </c>
      <c r="B73" t="s">
        <v>540</v>
      </c>
    </row>
    <row r="74" spans="1:2" ht="15" customHeight="1" x14ac:dyDescent="0.25">
      <c r="A74" t="s">
        <v>541</v>
      </c>
      <c r="B74" t="s">
        <v>542</v>
      </c>
    </row>
    <row r="75" spans="1:2" ht="15" customHeight="1" x14ac:dyDescent="0.25">
      <c r="A75" t="s">
        <v>543</v>
      </c>
      <c r="B75" t="s">
        <v>544</v>
      </c>
    </row>
    <row r="76" spans="1:2" ht="15" customHeight="1" x14ac:dyDescent="0.25">
      <c r="A76" t="s">
        <v>545</v>
      </c>
      <c r="B76" t="s">
        <v>546</v>
      </c>
    </row>
    <row r="77" spans="1:2" ht="15" customHeight="1" x14ac:dyDescent="0.25">
      <c r="A77" t="s">
        <v>547</v>
      </c>
      <c r="B77" t="s">
        <v>548</v>
      </c>
    </row>
    <row r="78" spans="1:2" ht="15" customHeight="1" x14ac:dyDescent="0.25">
      <c r="A78" t="s">
        <v>549</v>
      </c>
      <c r="B78" t="s">
        <v>550</v>
      </c>
    </row>
    <row r="79" spans="1:2" ht="15" customHeight="1" x14ac:dyDescent="0.25">
      <c r="A79" t="s">
        <v>551</v>
      </c>
      <c r="B79" t="s">
        <v>552</v>
      </c>
    </row>
    <row r="80" spans="1:2" ht="15" customHeight="1" x14ac:dyDescent="0.25">
      <c r="A80" t="s">
        <v>553</v>
      </c>
      <c r="B80" t="s">
        <v>554</v>
      </c>
    </row>
    <row r="81" spans="1:2" ht="15" customHeight="1" x14ac:dyDescent="0.25">
      <c r="A81" t="s">
        <v>555</v>
      </c>
      <c r="B81" t="s">
        <v>556</v>
      </c>
    </row>
    <row r="82" spans="1:2" ht="15" customHeight="1" x14ac:dyDescent="0.25">
      <c r="A82" t="s">
        <v>557</v>
      </c>
      <c r="B82" t="s">
        <v>558</v>
      </c>
    </row>
    <row r="83" spans="1:2" ht="15" customHeight="1" x14ac:dyDescent="0.25">
      <c r="A83" t="s">
        <v>559</v>
      </c>
      <c r="B83" t="s">
        <v>560</v>
      </c>
    </row>
    <row r="84" spans="1:2" ht="15" customHeight="1" x14ac:dyDescent="0.25">
      <c r="A84" t="s">
        <v>561</v>
      </c>
      <c r="B84" t="s">
        <v>562</v>
      </c>
    </row>
    <row r="85" spans="1:2" ht="15" customHeight="1" x14ac:dyDescent="0.25">
      <c r="A85" t="s">
        <v>563</v>
      </c>
      <c r="B85" t="s">
        <v>564</v>
      </c>
    </row>
    <row r="86" spans="1:2" ht="15" customHeight="1" x14ac:dyDescent="0.25">
      <c r="A86" t="s">
        <v>565</v>
      </c>
      <c r="B86" t="s">
        <v>566</v>
      </c>
    </row>
    <row r="87" spans="1:2" ht="15" customHeight="1" x14ac:dyDescent="0.25">
      <c r="A87" t="s">
        <v>567</v>
      </c>
      <c r="B87" t="s">
        <v>568</v>
      </c>
    </row>
    <row r="88" spans="1:2" ht="15" customHeight="1" x14ac:dyDescent="0.25">
      <c r="A88" t="s">
        <v>569</v>
      </c>
      <c r="B88" t="s">
        <v>570</v>
      </c>
    </row>
    <row r="89" spans="1:2" ht="15" customHeight="1" x14ac:dyDescent="0.25">
      <c r="A89" t="s">
        <v>571</v>
      </c>
      <c r="B89" t="s">
        <v>572</v>
      </c>
    </row>
    <row r="90" spans="1:2" ht="15" customHeight="1" x14ac:dyDescent="0.25">
      <c r="A90" t="s">
        <v>573</v>
      </c>
      <c r="B90" t="s">
        <v>574</v>
      </c>
    </row>
    <row r="91" spans="1:2" ht="15" customHeight="1" x14ac:dyDescent="0.25">
      <c r="A91" t="s">
        <v>575</v>
      </c>
      <c r="B91" t="s">
        <v>576</v>
      </c>
    </row>
    <row r="92" spans="1:2" ht="15" customHeight="1" x14ac:dyDescent="0.25">
      <c r="A92" t="s">
        <v>577</v>
      </c>
      <c r="B92" t="s">
        <v>578</v>
      </c>
    </row>
    <row r="93" spans="1:2" ht="15" customHeight="1" x14ac:dyDescent="0.25">
      <c r="A93" t="s">
        <v>579</v>
      </c>
      <c r="B93" t="s">
        <v>580</v>
      </c>
    </row>
    <row r="94" spans="1:2" ht="15" customHeight="1" x14ac:dyDescent="0.25">
      <c r="A94" t="s">
        <v>581</v>
      </c>
      <c r="B94" t="s">
        <v>582</v>
      </c>
    </row>
    <row r="95" spans="1:2" ht="15" customHeight="1" x14ac:dyDescent="0.25">
      <c r="A95" t="s">
        <v>583</v>
      </c>
      <c r="B95" t="s">
        <v>584</v>
      </c>
    </row>
    <row r="96" spans="1:2" ht="15" customHeight="1" x14ac:dyDescent="0.25">
      <c r="A96" t="s">
        <v>585</v>
      </c>
      <c r="B96" t="s">
        <v>586</v>
      </c>
    </row>
    <row r="97" spans="1:2" ht="15" customHeight="1" x14ac:dyDescent="0.25">
      <c r="A97" t="s">
        <v>587</v>
      </c>
      <c r="B97" t="s">
        <v>588</v>
      </c>
    </row>
    <row r="98" spans="1:2" ht="15" customHeight="1" x14ac:dyDescent="0.25">
      <c r="A98" t="s">
        <v>589</v>
      </c>
      <c r="B98" t="s">
        <v>590</v>
      </c>
    </row>
    <row r="99" spans="1:2" ht="15" customHeight="1" x14ac:dyDescent="0.25">
      <c r="A99" t="s">
        <v>591</v>
      </c>
      <c r="B99" t="s">
        <v>592</v>
      </c>
    </row>
    <row r="100" spans="1:2" ht="15" customHeight="1" x14ac:dyDescent="0.25">
      <c r="A100" t="s">
        <v>593</v>
      </c>
      <c r="B100" t="s">
        <v>594</v>
      </c>
    </row>
    <row r="101" spans="1:2" ht="15" customHeight="1" x14ac:dyDescent="0.25">
      <c r="A101" t="s">
        <v>595</v>
      </c>
      <c r="B101" t="s">
        <v>596</v>
      </c>
    </row>
    <row r="102" spans="1:2" ht="15" customHeight="1" x14ac:dyDescent="0.25">
      <c r="A102" t="s">
        <v>597</v>
      </c>
      <c r="B102" t="s">
        <v>598</v>
      </c>
    </row>
    <row r="103" spans="1:2" ht="15" customHeight="1" x14ac:dyDescent="0.25">
      <c r="A103" t="s">
        <v>599</v>
      </c>
      <c r="B103" t="s">
        <v>600</v>
      </c>
    </row>
    <row r="104" spans="1:2" ht="15" customHeight="1" x14ac:dyDescent="0.25">
      <c r="A104" t="s">
        <v>601</v>
      </c>
      <c r="B104" t="s">
        <v>602</v>
      </c>
    </row>
    <row r="105" spans="1:2" ht="15" customHeight="1" x14ac:dyDescent="0.25">
      <c r="A105" t="s">
        <v>603</v>
      </c>
      <c r="B105" t="s">
        <v>604</v>
      </c>
    </row>
    <row r="106" spans="1:2" ht="15" customHeight="1" x14ac:dyDescent="0.25">
      <c r="A106" t="s">
        <v>605</v>
      </c>
      <c r="B106" t="s">
        <v>606</v>
      </c>
    </row>
    <row r="107" spans="1:2" ht="15" customHeight="1" x14ac:dyDescent="0.25">
      <c r="A107" t="s">
        <v>607</v>
      </c>
      <c r="B107" t="s">
        <v>608</v>
      </c>
    </row>
    <row r="108" spans="1:2" ht="15" customHeight="1" x14ac:dyDescent="0.25">
      <c r="A108" t="s">
        <v>609</v>
      </c>
      <c r="B108" t="s">
        <v>610</v>
      </c>
    </row>
    <row r="109" spans="1:2" ht="15" customHeight="1" x14ac:dyDescent="0.25">
      <c r="A109" t="s">
        <v>611</v>
      </c>
      <c r="B109" t="s">
        <v>612</v>
      </c>
    </row>
    <row r="110" spans="1:2" ht="15" customHeight="1" x14ac:dyDescent="0.25">
      <c r="A110" t="s">
        <v>613</v>
      </c>
      <c r="B110" t="s">
        <v>614</v>
      </c>
    </row>
    <row r="111" spans="1:2" ht="15" customHeight="1" x14ac:dyDescent="0.25">
      <c r="A111" t="s">
        <v>615</v>
      </c>
      <c r="B111" t="s">
        <v>616</v>
      </c>
    </row>
    <row r="112" spans="1:2" ht="15" customHeight="1" x14ac:dyDescent="0.25">
      <c r="A112" t="s">
        <v>617</v>
      </c>
      <c r="B112" t="s">
        <v>618</v>
      </c>
    </row>
    <row r="113" spans="1:2" ht="15" customHeight="1" x14ac:dyDescent="0.25">
      <c r="A113" t="s">
        <v>619</v>
      </c>
      <c r="B113" t="s">
        <v>620</v>
      </c>
    </row>
    <row r="114" spans="1:2" ht="15" customHeight="1" x14ac:dyDescent="0.25">
      <c r="A114" t="s">
        <v>621</v>
      </c>
      <c r="B114" t="s">
        <v>622</v>
      </c>
    </row>
    <row r="115" spans="1:2" ht="15" customHeight="1" x14ac:dyDescent="0.25">
      <c r="A115" t="s">
        <v>623</v>
      </c>
      <c r="B115" t="s">
        <v>624</v>
      </c>
    </row>
    <row r="116" spans="1:2" ht="15" customHeight="1" x14ac:dyDescent="0.25">
      <c r="A116" t="s">
        <v>625</v>
      </c>
      <c r="B116" t="s">
        <v>626</v>
      </c>
    </row>
    <row r="117" spans="1:2" ht="15" customHeight="1" x14ac:dyDescent="0.25">
      <c r="A117" t="s">
        <v>627</v>
      </c>
      <c r="B117" t="s">
        <v>628</v>
      </c>
    </row>
    <row r="118" spans="1:2" ht="15" customHeight="1" x14ac:dyDescent="0.25">
      <c r="A118" t="s">
        <v>629</v>
      </c>
      <c r="B118" t="s">
        <v>630</v>
      </c>
    </row>
    <row r="119" spans="1:2" ht="15" customHeight="1" x14ac:dyDescent="0.25">
      <c r="A119" t="s">
        <v>631</v>
      </c>
      <c r="B119" t="s">
        <v>632</v>
      </c>
    </row>
    <row r="120" spans="1:2" ht="15" customHeight="1" x14ac:dyDescent="0.25">
      <c r="A120" t="s">
        <v>633</v>
      </c>
      <c r="B120" t="s">
        <v>634</v>
      </c>
    </row>
    <row r="121" spans="1:2" ht="15" customHeight="1" x14ac:dyDescent="0.25">
      <c r="A121" t="s">
        <v>635</v>
      </c>
      <c r="B121" t="s">
        <v>636</v>
      </c>
    </row>
    <row r="122" spans="1:2" ht="15" customHeight="1" x14ac:dyDescent="0.25">
      <c r="A122" t="s">
        <v>637</v>
      </c>
      <c r="B122" t="s">
        <v>638</v>
      </c>
    </row>
    <row r="123" spans="1:2" ht="15" customHeight="1" x14ac:dyDescent="0.25">
      <c r="A123" t="s">
        <v>639</v>
      </c>
      <c r="B123" t="s">
        <v>640</v>
      </c>
    </row>
    <row r="124" spans="1:2" ht="15" customHeight="1" x14ac:dyDescent="0.25">
      <c r="A124" t="s">
        <v>641</v>
      </c>
      <c r="B124" t="s">
        <v>642</v>
      </c>
    </row>
    <row r="125" spans="1:2" ht="15" customHeight="1" x14ac:dyDescent="0.25">
      <c r="A125" t="s">
        <v>643</v>
      </c>
      <c r="B125" t="s">
        <v>644</v>
      </c>
    </row>
    <row r="126" spans="1:2" ht="15" customHeight="1" x14ac:dyDescent="0.25">
      <c r="A126" t="s">
        <v>645</v>
      </c>
      <c r="B126" t="s">
        <v>646</v>
      </c>
    </row>
    <row r="127" spans="1:2" ht="15" customHeight="1" x14ac:dyDescent="0.25">
      <c r="A127" t="s">
        <v>647</v>
      </c>
      <c r="B127" t="s">
        <v>648</v>
      </c>
    </row>
    <row r="128" spans="1:2" ht="15" customHeight="1" x14ac:dyDescent="0.25">
      <c r="A128" t="s">
        <v>649</v>
      </c>
      <c r="B128" t="s">
        <v>650</v>
      </c>
    </row>
    <row r="129" spans="1:2" ht="15" customHeight="1" x14ac:dyDescent="0.25">
      <c r="A129" t="s">
        <v>651</v>
      </c>
      <c r="B129" t="s">
        <v>652</v>
      </c>
    </row>
    <row r="130" spans="1:2" ht="15" customHeight="1" x14ac:dyDescent="0.25">
      <c r="A130" t="s">
        <v>653</v>
      </c>
      <c r="B130" t="s">
        <v>654</v>
      </c>
    </row>
    <row r="131" spans="1:2" ht="15" customHeight="1" x14ac:dyDescent="0.25">
      <c r="A131" t="s">
        <v>655</v>
      </c>
      <c r="B131" t="s">
        <v>656</v>
      </c>
    </row>
    <row r="132" spans="1:2" ht="15" customHeight="1" x14ac:dyDescent="0.25">
      <c r="A132" t="s">
        <v>657</v>
      </c>
      <c r="B132" t="s">
        <v>658</v>
      </c>
    </row>
    <row r="133" spans="1:2" ht="15" customHeight="1" x14ac:dyDescent="0.25">
      <c r="A133" t="s">
        <v>659</v>
      </c>
      <c r="B133" t="s">
        <v>660</v>
      </c>
    </row>
    <row r="134" spans="1:2" ht="15" customHeight="1" x14ac:dyDescent="0.25">
      <c r="A134" t="s">
        <v>661</v>
      </c>
      <c r="B134" t="s">
        <v>662</v>
      </c>
    </row>
    <row r="135" spans="1:2" ht="15" customHeight="1" x14ac:dyDescent="0.25">
      <c r="A135" t="s">
        <v>663</v>
      </c>
      <c r="B135" t="s">
        <v>664</v>
      </c>
    </row>
    <row r="136" spans="1:2" ht="15" customHeight="1" x14ac:dyDescent="0.25">
      <c r="A136" t="s">
        <v>665</v>
      </c>
      <c r="B136" t="s">
        <v>666</v>
      </c>
    </row>
    <row r="137" spans="1:2" ht="15" customHeight="1" x14ac:dyDescent="0.25">
      <c r="A137" t="s">
        <v>667</v>
      </c>
      <c r="B137" t="s">
        <v>668</v>
      </c>
    </row>
    <row r="138" spans="1:2" ht="15" customHeight="1" x14ac:dyDescent="0.25">
      <c r="A138" t="s">
        <v>669</v>
      </c>
      <c r="B138" t="s">
        <v>670</v>
      </c>
    </row>
    <row r="139" spans="1:2" ht="15" customHeight="1" x14ac:dyDescent="0.25">
      <c r="A139" t="s">
        <v>671</v>
      </c>
      <c r="B139" t="s">
        <v>672</v>
      </c>
    </row>
    <row r="140" spans="1:2" ht="15" customHeight="1" x14ac:dyDescent="0.25">
      <c r="A140" t="s">
        <v>673</v>
      </c>
      <c r="B140" t="s">
        <v>674</v>
      </c>
    </row>
    <row r="141" spans="1:2" ht="15" customHeight="1" x14ac:dyDescent="0.25">
      <c r="A141" t="s">
        <v>675</v>
      </c>
      <c r="B141" t="s">
        <v>676</v>
      </c>
    </row>
    <row r="142" spans="1:2" ht="15" customHeight="1" x14ac:dyDescent="0.25">
      <c r="A142" t="s">
        <v>677</v>
      </c>
      <c r="B142" t="s">
        <v>678</v>
      </c>
    </row>
    <row r="143" spans="1:2" ht="15" customHeight="1" x14ac:dyDescent="0.25">
      <c r="A143" t="s">
        <v>679</v>
      </c>
      <c r="B143" t="s">
        <v>680</v>
      </c>
    </row>
    <row r="144" spans="1:2" ht="15" customHeight="1" x14ac:dyDescent="0.25">
      <c r="A144" t="s">
        <v>681</v>
      </c>
      <c r="B144" t="s">
        <v>682</v>
      </c>
    </row>
    <row r="145" spans="1:2" ht="15" customHeight="1" x14ac:dyDescent="0.25">
      <c r="A145" t="s">
        <v>683</v>
      </c>
      <c r="B145" t="s">
        <v>684</v>
      </c>
    </row>
    <row r="146" spans="1:2" ht="15" customHeight="1" x14ac:dyDescent="0.25">
      <c r="A146" t="s">
        <v>685</v>
      </c>
      <c r="B146" t="s">
        <v>686</v>
      </c>
    </row>
    <row r="147" spans="1:2" ht="15" customHeight="1" x14ac:dyDescent="0.25">
      <c r="A147" t="s">
        <v>687</v>
      </c>
      <c r="B147" t="s">
        <v>688</v>
      </c>
    </row>
    <row r="148" spans="1:2" ht="15" customHeight="1" x14ac:dyDescent="0.25">
      <c r="A148" t="s">
        <v>689</v>
      </c>
      <c r="B148" t="s">
        <v>690</v>
      </c>
    </row>
    <row r="149" spans="1:2" ht="15" customHeight="1" x14ac:dyDescent="0.25">
      <c r="A149" t="s">
        <v>691</v>
      </c>
      <c r="B149" t="s">
        <v>692</v>
      </c>
    </row>
    <row r="150" spans="1:2" ht="15" customHeight="1" x14ac:dyDescent="0.25">
      <c r="A150" t="s">
        <v>693</v>
      </c>
      <c r="B150" t="s">
        <v>694</v>
      </c>
    </row>
    <row r="151" spans="1:2" ht="15" customHeight="1" x14ac:dyDescent="0.25">
      <c r="A151" t="s">
        <v>695</v>
      </c>
      <c r="B151" t="s">
        <v>696</v>
      </c>
    </row>
    <row r="152" spans="1:2" ht="15" customHeight="1" x14ac:dyDescent="0.25">
      <c r="A152" t="s">
        <v>697</v>
      </c>
      <c r="B152" t="s">
        <v>698</v>
      </c>
    </row>
    <row r="153" spans="1:2" ht="15" customHeight="1" x14ac:dyDescent="0.25">
      <c r="A153" t="s">
        <v>699</v>
      </c>
      <c r="B153" t="s">
        <v>700</v>
      </c>
    </row>
    <row r="154" spans="1:2" ht="15" customHeight="1" x14ac:dyDescent="0.25">
      <c r="A154" t="s">
        <v>701</v>
      </c>
      <c r="B154" t="s">
        <v>702</v>
      </c>
    </row>
    <row r="155" spans="1:2" ht="15" customHeight="1" x14ac:dyDescent="0.25">
      <c r="A155" t="s">
        <v>703</v>
      </c>
      <c r="B155" t="s">
        <v>704</v>
      </c>
    </row>
    <row r="156" spans="1:2" ht="15" customHeight="1" x14ac:dyDescent="0.25">
      <c r="A156" t="s">
        <v>705</v>
      </c>
      <c r="B156" t="s">
        <v>706</v>
      </c>
    </row>
    <row r="157" spans="1:2" ht="15" customHeight="1" x14ac:dyDescent="0.25">
      <c r="A157" t="s">
        <v>707</v>
      </c>
      <c r="B157" t="s">
        <v>708</v>
      </c>
    </row>
    <row r="158" spans="1:2" ht="15" customHeight="1" x14ac:dyDescent="0.25">
      <c r="A158" t="s">
        <v>709</v>
      </c>
      <c r="B158" t="s">
        <v>710</v>
      </c>
    </row>
    <row r="159" spans="1:2" ht="15" customHeight="1" x14ac:dyDescent="0.25">
      <c r="A159" t="s">
        <v>711</v>
      </c>
      <c r="B159" t="s">
        <v>712</v>
      </c>
    </row>
    <row r="160" spans="1:2" ht="15" customHeight="1" x14ac:dyDescent="0.25">
      <c r="A160" t="s">
        <v>713</v>
      </c>
      <c r="B160" t="s">
        <v>714</v>
      </c>
    </row>
    <row r="161" spans="1:2" ht="15" customHeight="1" x14ac:dyDescent="0.25">
      <c r="A161" t="s">
        <v>715</v>
      </c>
      <c r="B161" t="s">
        <v>716</v>
      </c>
    </row>
    <row r="162" spans="1:2" ht="15" customHeight="1" x14ac:dyDescent="0.25">
      <c r="A162" t="s">
        <v>717</v>
      </c>
      <c r="B162" t="s">
        <v>718</v>
      </c>
    </row>
    <row r="163" spans="1:2" ht="15" customHeight="1" x14ac:dyDescent="0.25">
      <c r="A163" t="s">
        <v>719</v>
      </c>
      <c r="B163" t="s">
        <v>720</v>
      </c>
    </row>
    <row r="164" spans="1:2" ht="15" customHeight="1" x14ac:dyDescent="0.25">
      <c r="A164" t="s">
        <v>721</v>
      </c>
      <c r="B164" t="s">
        <v>722</v>
      </c>
    </row>
    <row r="165" spans="1:2" ht="15" customHeight="1" x14ac:dyDescent="0.25">
      <c r="A165" t="s">
        <v>723</v>
      </c>
      <c r="B165" t="s">
        <v>724</v>
      </c>
    </row>
    <row r="166" spans="1:2" ht="15" customHeight="1" x14ac:dyDescent="0.25">
      <c r="A166" t="s">
        <v>725</v>
      </c>
      <c r="B166" t="s">
        <v>726</v>
      </c>
    </row>
    <row r="167" spans="1:2" ht="15" customHeight="1" x14ac:dyDescent="0.25">
      <c r="A167" t="s">
        <v>727</v>
      </c>
      <c r="B167" t="s">
        <v>728</v>
      </c>
    </row>
    <row r="168" spans="1:2" ht="15" customHeight="1" x14ac:dyDescent="0.25">
      <c r="A168" t="s">
        <v>729</v>
      </c>
      <c r="B168" t="s">
        <v>730</v>
      </c>
    </row>
    <row r="169" spans="1:2" ht="15" customHeight="1" x14ac:dyDescent="0.25">
      <c r="A169" t="s">
        <v>731</v>
      </c>
      <c r="B169" t="s">
        <v>732</v>
      </c>
    </row>
    <row r="170" spans="1:2" ht="15" customHeight="1" x14ac:dyDescent="0.25">
      <c r="A170" t="s">
        <v>733</v>
      </c>
      <c r="B170" t="s">
        <v>734</v>
      </c>
    </row>
    <row r="171" spans="1:2" ht="15" customHeight="1" x14ac:dyDescent="0.25">
      <c r="A171" t="s">
        <v>735</v>
      </c>
      <c r="B171" t="s">
        <v>736</v>
      </c>
    </row>
    <row r="172" spans="1:2" ht="15" customHeight="1" x14ac:dyDescent="0.25">
      <c r="A172" t="s">
        <v>737</v>
      </c>
      <c r="B172" t="s">
        <v>738</v>
      </c>
    </row>
    <row r="173" spans="1:2" ht="15" customHeight="1" x14ac:dyDescent="0.25">
      <c r="A173" t="s">
        <v>739</v>
      </c>
      <c r="B173" t="s">
        <v>740</v>
      </c>
    </row>
    <row r="174" spans="1:2" ht="15" customHeight="1" x14ac:dyDescent="0.25">
      <c r="A174" t="s">
        <v>741</v>
      </c>
      <c r="B174" t="s">
        <v>742</v>
      </c>
    </row>
    <row r="175" spans="1:2" ht="15" customHeight="1" x14ac:dyDescent="0.25">
      <c r="A175" t="s">
        <v>743</v>
      </c>
      <c r="B175" t="s">
        <v>744</v>
      </c>
    </row>
    <row r="176" spans="1:2" ht="15" customHeight="1" x14ac:dyDescent="0.25">
      <c r="A176" t="s">
        <v>745</v>
      </c>
      <c r="B176" t="s">
        <v>746</v>
      </c>
    </row>
    <row r="177" spans="1:2" ht="15" customHeight="1" x14ac:dyDescent="0.25">
      <c r="A177" t="s">
        <v>747</v>
      </c>
      <c r="B177" t="s">
        <v>748</v>
      </c>
    </row>
    <row r="178" spans="1:2" ht="15" customHeight="1" x14ac:dyDescent="0.25">
      <c r="A178" t="s">
        <v>749</v>
      </c>
      <c r="B178" t="s">
        <v>750</v>
      </c>
    </row>
    <row r="179" spans="1:2" ht="15" customHeight="1" x14ac:dyDescent="0.25">
      <c r="A179" t="s">
        <v>751</v>
      </c>
      <c r="B179" t="s">
        <v>752</v>
      </c>
    </row>
    <row r="180" spans="1:2" ht="15" customHeight="1" x14ac:dyDescent="0.25">
      <c r="A180" t="s">
        <v>753</v>
      </c>
      <c r="B180" t="s">
        <v>754</v>
      </c>
    </row>
    <row r="181" spans="1:2" ht="15" customHeight="1" x14ac:dyDescent="0.25">
      <c r="A181" t="s">
        <v>755</v>
      </c>
      <c r="B181" t="s">
        <v>756</v>
      </c>
    </row>
    <row r="182" spans="1:2" ht="15" customHeight="1" x14ac:dyDescent="0.25">
      <c r="A182" t="s">
        <v>757</v>
      </c>
      <c r="B182" t="s">
        <v>758</v>
      </c>
    </row>
    <row r="183" spans="1:2" ht="15" customHeight="1" x14ac:dyDescent="0.25">
      <c r="A183" t="s">
        <v>759</v>
      </c>
      <c r="B183" t="s">
        <v>760</v>
      </c>
    </row>
  </sheetData>
  <sheetProtection algorithmName="SHA-512" hashValue="1MVtZ/hUCsG6W04TFjlhXH7CxTI3IdI66iID05JtK743DhTkx0h6ttzTy+n/hb6jkWT+t+BhAHo+uV3rcJhaKw==" saltValue="9s8W5oz6/EtHoStuG78CIA==" spinCount="100000" sheet="1" objects="1" scenarios="1" selectLockedCells="1"/>
  <autoFilter ref="A1:B183" xr:uid="{00000000-0009-0000-0000-00000E000000}">
    <sortState xmlns:xlrd2="http://schemas.microsoft.com/office/spreadsheetml/2017/richdata2" ref="A2:B183">
      <sortCondition ref="A2:A183"/>
    </sortState>
  </autoFilter>
  <dataValidations count="1">
    <dataValidation type="list" operator="equal" showErrorMessage="1" sqref="E2" xr:uid="{EACC92DB-17C0-49E2-B5C3-AD0FE4DD07BE}">
      <formula1>nitag_list</formula1>
      <formula2>0</formula2>
    </dataValidation>
  </dataValidations>
  <pageMargins left="0.78749999999999998" right="0.78749999999999998" top="1.05277777777778" bottom="1.05277777777778" header="0.78749999999999998" footer="0.78749999999999998"/>
  <pageSetup paperSize="9" orientation="portrait" horizontalDpi="300" verticalDpi="300"/>
  <headerFooter>
    <oddHeader>&amp;C&amp;"Times New Roman,Normal"&amp;12 &amp;Kffffff&amp;A</oddHeader>
    <oddFooter>&amp;C&amp;"Times New Roman,Normal"&amp;12 &amp;KffffffPage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F29"/>
  <sheetViews>
    <sheetView showGridLines="0" showRowColHeaders="0" zoomScaleNormal="100" workbookViewId="0"/>
  </sheetViews>
  <sheetFormatPr baseColWidth="10" defaultColWidth="0" defaultRowHeight="15" zeroHeight="1" x14ac:dyDescent="0.25"/>
  <cols>
    <col min="1" max="1" width="2.140625" customWidth="1"/>
    <col min="2" max="2" width="6.140625" customWidth="1"/>
    <col min="3" max="3" width="1.42578125" customWidth="1"/>
    <col min="4" max="4" width="4.140625" customWidth="1"/>
    <col min="5" max="5" width="101" style="6" customWidth="1"/>
    <col min="6" max="6" width="2.140625" customWidth="1"/>
    <col min="7" max="16384" width="8.7109375" hidden="1"/>
  </cols>
  <sheetData>
    <row r="1" spans="2:5" x14ac:dyDescent="0.25"/>
    <row r="2" spans="2:5" ht="28.5" customHeight="1" x14ac:dyDescent="0.25">
      <c r="B2" s="137" t="s">
        <v>3</v>
      </c>
      <c r="C2" s="133"/>
      <c r="D2" s="133"/>
      <c r="E2" s="138"/>
    </row>
    <row r="3" spans="2:5" x14ac:dyDescent="0.25"/>
    <row r="4" spans="2:5" ht="60" customHeight="1" x14ac:dyDescent="0.25">
      <c r="B4" s="135" t="s">
        <v>4</v>
      </c>
      <c r="C4" s="7"/>
      <c r="D4" s="8">
        <v>1</v>
      </c>
      <c r="E4" s="9" t="s">
        <v>5</v>
      </c>
    </row>
    <row r="5" spans="2:5" ht="30" customHeight="1" x14ac:dyDescent="0.25">
      <c r="B5" s="133"/>
      <c r="C5" s="7"/>
      <c r="D5" s="8">
        <v>2</v>
      </c>
      <c r="E5" s="9" t="s">
        <v>6</v>
      </c>
    </row>
    <row r="6" spans="2:5" ht="30" customHeight="1" x14ac:dyDescent="0.25">
      <c r="B6" s="133"/>
      <c r="C6" s="7"/>
      <c r="D6" s="8">
        <v>3</v>
      </c>
      <c r="E6" s="9" t="s">
        <v>7</v>
      </c>
    </row>
    <row r="7" spans="2:5" ht="15.75" customHeight="1" x14ac:dyDescent="0.25">
      <c r="B7" s="133"/>
      <c r="C7" s="7"/>
      <c r="D7" s="8">
        <v>4</v>
      </c>
      <c r="E7" s="9" t="s">
        <v>8</v>
      </c>
    </row>
    <row r="8" spans="2:5" ht="45" customHeight="1" x14ac:dyDescent="0.25">
      <c r="B8" s="133"/>
      <c r="C8" s="7"/>
      <c r="D8" s="8">
        <v>5</v>
      </c>
      <c r="E8" s="9" t="s">
        <v>9</v>
      </c>
    </row>
    <row r="9" spans="2:5" ht="60" customHeight="1" x14ac:dyDescent="0.25">
      <c r="B9" s="133"/>
      <c r="C9" s="7"/>
      <c r="D9" s="8">
        <v>6</v>
      </c>
      <c r="E9" s="10" t="s">
        <v>10</v>
      </c>
    </row>
    <row r="10" spans="2:5" ht="15" customHeight="1" x14ac:dyDescent="0.25">
      <c r="D10" s="11"/>
      <c r="E10" s="3"/>
    </row>
    <row r="11" spans="2:5" ht="15.75" customHeight="1" x14ac:dyDescent="0.25">
      <c r="B11" s="136" t="s">
        <v>11</v>
      </c>
      <c r="D11" s="8">
        <v>1</v>
      </c>
      <c r="E11" s="9" t="s">
        <v>12</v>
      </c>
    </row>
    <row r="12" spans="2:5" ht="60" customHeight="1" x14ac:dyDescent="0.25">
      <c r="B12" s="133"/>
      <c r="D12" s="8">
        <v>2</v>
      </c>
      <c r="E12" s="9" t="s">
        <v>13</v>
      </c>
    </row>
    <row r="13" spans="2:5" ht="15.75" customHeight="1" x14ac:dyDescent="0.25">
      <c r="B13" s="133"/>
      <c r="D13" s="8">
        <v>3</v>
      </c>
      <c r="E13" s="9" t="s">
        <v>14</v>
      </c>
    </row>
    <row r="14" spans="2:5" ht="30" customHeight="1" x14ac:dyDescent="0.25">
      <c r="B14" s="133"/>
      <c r="D14" s="8">
        <v>4</v>
      </c>
      <c r="E14" s="9" t="s">
        <v>15</v>
      </c>
    </row>
    <row r="15" spans="2:5" ht="15.75" customHeight="1" x14ac:dyDescent="0.25">
      <c r="B15" s="133"/>
      <c r="D15" s="8"/>
      <c r="E15" s="12" t="s">
        <v>16</v>
      </c>
    </row>
    <row r="16" spans="2:5" ht="30" customHeight="1" x14ac:dyDescent="0.25">
      <c r="B16" s="133"/>
      <c r="D16" s="8"/>
      <c r="E16" s="12" t="s">
        <v>17</v>
      </c>
    </row>
    <row r="17" spans="2:5" ht="15.75" customHeight="1" x14ac:dyDescent="0.25">
      <c r="B17" s="133"/>
      <c r="D17" s="8"/>
      <c r="E17" s="12" t="s">
        <v>18</v>
      </c>
    </row>
    <row r="18" spans="2:5" ht="45" customHeight="1" x14ac:dyDescent="0.25">
      <c r="B18" s="133"/>
      <c r="D18" s="8"/>
      <c r="E18" s="12" t="s">
        <v>19</v>
      </c>
    </row>
    <row r="19" spans="2:5" ht="15" customHeight="1" x14ac:dyDescent="0.25">
      <c r="D19" s="13"/>
      <c r="E19" s="3"/>
    </row>
    <row r="20" spans="2:5" ht="30" customHeight="1" x14ac:dyDescent="0.25">
      <c r="B20" s="132" t="s">
        <v>20</v>
      </c>
      <c r="D20" s="8">
        <v>1</v>
      </c>
      <c r="E20" s="10" t="s">
        <v>21</v>
      </c>
    </row>
    <row r="21" spans="2:5" ht="30" customHeight="1" x14ac:dyDescent="0.25">
      <c r="B21" s="133"/>
      <c r="D21" s="8">
        <v>2</v>
      </c>
      <c r="E21" s="10" t="s">
        <v>22</v>
      </c>
    </row>
    <row r="22" spans="2:5" ht="45" customHeight="1" x14ac:dyDescent="0.25">
      <c r="B22" s="133"/>
      <c r="D22" s="8">
        <v>3</v>
      </c>
      <c r="E22" s="9" t="s">
        <v>23</v>
      </c>
    </row>
    <row r="23" spans="2:5" s="14" customFormat="1" ht="30" customHeight="1" x14ac:dyDescent="0.25">
      <c r="B23" s="134"/>
      <c r="D23" s="8">
        <v>4</v>
      </c>
      <c r="E23" s="9" t="s">
        <v>24</v>
      </c>
    </row>
    <row r="24" spans="2:5" s="14" customFormat="1" ht="15.75" customHeight="1" x14ac:dyDescent="0.25">
      <c r="B24" s="134"/>
      <c r="D24" s="8">
        <v>5</v>
      </c>
      <c r="E24" s="9" t="s">
        <v>25</v>
      </c>
    </row>
    <row r="25" spans="2:5" s="14" customFormat="1" ht="30" customHeight="1" x14ac:dyDescent="0.25">
      <c r="B25" s="134"/>
      <c r="D25" s="8">
        <v>6</v>
      </c>
      <c r="E25" s="9" t="s">
        <v>26</v>
      </c>
    </row>
    <row r="26" spans="2:5" s="14" customFormat="1" ht="45" customHeight="1" x14ac:dyDescent="0.25">
      <c r="B26" s="134"/>
      <c r="D26" s="8">
        <v>7</v>
      </c>
      <c r="E26" s="9" t="s">
        <v>27</v>
      </c>
    </row>
    <row r="27" spans="2:5" s="14" customFormat="1" ht="15.75" customHeight="1" x14ac:dyDescent="0.25">
      <c r="B27" s="134"/>
      <c r="D27" s="8">
        <v>8</v>
      </c>
      <c r="E27" s="9" t="s">
        <v>28</v>
      </c>
    </row>
    <row r="28" spans="2:5" ht="15.75" customHeight="1" x14ac:dyDescent="0.25">
      <c r="D28" s="8"/>
    </row>
    <row r="29" spans="2:5" ht="15.75" hidden="1" customHeight="1" x14ac:dyDescent="0.25">
      <c r="D29" s="8"/>
    </row>
  </sheetData>
  <sheetProtection algorithmName="SHA-512" hashValue="dPD9it0HaPdxsZ4S+GmexHFhp8txjGxaksYibaRp9t1Ee8BSuOri81mTkXfqYIXGgd6WIcX/XXofVlvoeJh6yQ==" saltValue="EDmXhEdsxAYIa/IA1Q0a8A==" spinCount="100000" sheet="1" objects="1" scenarios="1" selectLockedCells="1"/>
  <mergeCells count="4">
    <mergeCell ref="B20:B27"/>
    <mergeCell ref="B4:B9"/>
    <mergeCell ref="B11:B18"/>
    <mergeCell ref="B2:E2"/>
  </mergeCells>
  <pageMargins left="0.25" right="0.25" top="0.75" bottom="0.75" header="0.511811023622047" footer="0.511811023622047"/>
  <pageSetup fitToHeight="0" orientation="portrait"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S21"/>
  <sheetViews>
    <sheetView showGridLines="0" showRowColHeaders="0" zoomScaleNormal="100" workbookViewId="0">
      <selection activeCell="E12" sqref="E12:R12"/>
    </sheetView>
  </sheetViews>
  <sheetFormatPr baseColWidth="10" defaultColWidth="0" defaultRowHeight="12.75" zeroHeight="1" x14ac:dyDescent="0.2"/>
  <cols>
    <col min="1" max="1" width="1.140625" style="34" customWidth="1"/>
    <col min="2" max="2" width="2.5703125" style="34" customWidth="1"/>
    <col min="3" max="3" width="12" style="34" customWidth="1"/>
    <col min="4" max="4" width="0.85546875" style="34" customWidth="1"/>
    <col min="5" max="5" width="3.85546875" style="34" customWidth="1"/>
    <col min="6" max="6" width="26.5703125" style="35" customWidth="1"/>
    <col min="7" max="7" width="3.85546875" style="34" customWidth="1"/>
    <col min="8" max="8" width="26.5703125" style="35" customWidth="1"/>
    <col min="9" max="9" width="0.85546875" style="35" customWidth="1"/>
    <col min="10" max="10" width="3.7109375" style="34" customWidth="1"/>
    <col min="11" max="11" width="26.5703125" style="35" customWidth="1"/>
    <col min="12" max="12" width="0.85546875" style="35" customWidth="1"/>
    <col min="13" max="13" width="3.7109375" style="34" customWidth="1"/>
    <col min="14" max="14" width="26.5703125" style="35" customWidth="1"/>
    <col min="15" max="15" width="0.85546875" style="35" customWidth="1"/>
    <col min="16" max="16" width="3.7109375" style="34" customWidth="1"/>
    <col min="17" max="17" width="26.5703125" style="35" customWidth="1"/>
    <col min="18" max="18" width="14.5703125" style="34" customWidth="1"/>
    <col min="19" max="19" width="1.140625" style="34" customWidth="1"/>
    <col min="20" max="16384" width="8.85546875" style="34" hidden="1"/>
  </cols>
  <sheetData>
    <row r="1" spans="2:18" x14ac:dyDescent="0.2"/>
    <row r="2" spans="2:18" ht="18" customHeight="1" x14ac:dyDescent="0.25">
      <c r="B2" s="36" t="s">
        <v>29</v>
      </c>
      <c r="C2" s="37"/>
      <c r="D2" s="37"/>
      <c r="E2" s="37"/>
      <c r="F2" s="38"/>
      <c r="G2" s="39"/>
      <c r="H2" s="40"/>
      <c r="I2" s="40"/>
    </row>
    <row r="3" spans="2:18" ht="7.5" customHeight="1" x14ac:dyDescent="0.2"/>
    <row r="4" spans="2:18" ht="13.5" customHeight="1" x14ac:dyDescent="0.25">
      <c r="B4" s="41"/>
      <c r="C4" s="41"/>
      <c r="D4" s="41"/>
      <c r="E4" s="139" t="s">
        <v>30</v>
      </c>
      <c r="F4" s="140"/>
      <c r="G4" s="139" t="s">
        <v>31</v>
      </c>
      <c r="H4" s="140"/>
      <c r="I4" s="42"/>
      <c r="J4" s="139" t="s">
        <v>32</v>
      </c>
      <c r="K4" s="140"/>
      <c r="L4" s="42"/>
      <c r="M4" s="139" t="s">
        <v>33</v>
      </c>
      <c r="N4" s="140"/>
      <c r="O4" s="42"/>
      <c r="P4" s="139" t="s">
        <v>34</v>
      </c>
      <c r="Q4" s="140"/>
      <c r="R4" s="43" t="s">
        <v>35</v>
      </c>
    </row>
    <row r="5" spans="2:18" ht="69" customHeight="1" x14ac:dyDescent="0.2">
      <c r="B5" s="44">
        <v>1</v>
      </c>
      <c r="C5" s="45" t="s">
        <v>36</v>
      </c>
      <c r="D5" s="46"/>
      <c r="E5" s="47" t="str">
        <f>IF(G5="X","N/A",IF(J5="x","N/A",IF(M5="x","N/A",IF(P5="x","N/A","x"))))</f>
        <v>x</v>
      </c>
      <c r="F5" s="48" t="s">
        <v>37</v>
      </c>
      <c r="G5" s="15"/>
      <c r="H5" s="49" t="s">
        <v>38</v>
      </c>
      <c r="I5" s="50"/>
      <c r="J5" s="51" t="str">
        <f>IF($G$5="x","x","")</f>
        <v/>
      </c>
      <c r="K5" s="52" t="s">
        <v>39</v>
      </c>
      <c r="L5" s="53"/>
      <c r="M5" s="51" t="str">
        <f>IF($G$5="x","x","")</f>
        <v/>
      </c>
      <c r="N5" s="52" t="s">
        <v>40</v>
      </c>
      <c r="O5" s="54"/>
      <c r="P5" s="51" t="str">
        <f>IF($G$5="x","x","")</f>
        <v/>
      </c>
      <c r="Q5" s="52" t="s">
        <v>41</v>
      </c>
      <c r="R5" s="55" t="str">
        <f>IF(ISNUMBER(SEARCH("x",E5)),"Básico",IF(AND((ISNUMBER(SEARCH("x",G5))),(ISNUMBER(SEARCH("x",J5))),(ISNUMBER(SEARCH("x",M5))),(ISNUMBER(SEARCH("x",P5)))),"De Vanguardia",IF(AND((ISNUMBER(SEARCH("x",G5))),(ISNUMBER(SEARCH("x",J5))),(ISTEXT(M5))),"Avanzado",IF(AND((ISNUMBER(SEARCH("x",G5))),(ISNUMBER(SEARCH("x",J5)))),"Intermedio",IF(AND((ISNUMBER(SEARCH("x",G5)))),"En desarrollo","Básico")))))</f>
        <v>Básico</v>
      </c>
    </row>
    <row r="6" spans="2:18" ht="105" customHeight="1" x14ac:dyDescent="0.2">
      <c r="B6" s="56">
        <v>2</v>
      </c>
      <c r="C6" s="45" t="s">
        <v>42</v>
      </c>
      <c r="D6" s="46"/>
      <c r="E6" s="47" t="str">
        <f>IF(G6="X","N/A",IF(J6="x","N/A",IF(M6="x","N/A",IF(P6="x","N/A","x"))))</f>
        <v>x</v>
      </c>
      <c r="F6" s="48" t="s">
        <v>43</v>
      </c>
      <c r="G6" s="15"/>
      <c r="H6" s="49" t="s">
        <v>44</v>
      </c>
      <c r="I6" s="50"/>
      <c r="J6" s="15"/>
      <c r="K6" s="48" t="s">
        <v>45</v>
      </c>
      <c r="L6" s="50"/>
      <c r="M6" s="15"/>
      <c r="N6" s="57" t="s">
        <v>46</v>
      </c>
      <c r="O6" s="58"/>
      <c r="P6" s="15"/>
      <c r="Q6" s="59" t="s">
        <v>47</v>
      </c>
      <c r="R6" s="55" t="str">
        <f>IF(ISNUMBER(SEARCH("x",E6)),"Básico",IF(AND((ISNUMBER(SEARCH("x",G6))),(ISNUMBER(SEARCH("x",J6))),(ISNUMBER(SEARCH("x",M6))),(ISNUMBER(SEARCH("x",P6)))),"De Vanguardia",IF(AND((ISNUMBER(SEARCH("x",G6))),(ISNUMBER(SEARCH("x",J6))),(ISTEXT(M6))),"Avanzado",IF(AND((ISNUMBER(SEARCH("x",G6))),(ISNUMBER(SEARCH("x",J6)))),"Intermedio",IF(AND((ISNUMBER(SEARCH("x",G6)))),"En desarrollo","Básico")))))</f>
        <v>Básico</v>
      </c>
    </row>
    <row r="7" spans="2:18" ht="92.25" customHeight="1" x14ac:dyDescent="0.2">
      <c r="B7" s="44">
        <v>3</v>
      </c>
      <c r="C7" s="45" t="s">
        <v>48</v>
      </c>
      <c r="D7" s="46"/>
      <c r="E7" s="47" t="str">
        <f>IF(G7="X","N/A",IF(J7="x","N/A",IF(M7="x","N/A",IF(P7="x","N/A","x"))))</f>
        <v>x</v>
      </c>
      <c r="F7" s="48" t="s">
        <v>49</v>
      </c>
      <c r="G7" s="15"/>
      <c r="H7" s="49" t="s">
        <v>50</v>
      </c>
      <c r="I7" s="60"/>
      <c r="J7" s="61" t="str">
        <f>IF(G7="x","x","")</f>
        <v/>
      </c>
      <c r="K7" s="62" t="s">
        <v>39</v>
      </c>
      <c r="L7" s="58"/>
      <c r="M7" s="15"/>
      <c r="N7" s="48" t="s">
        <v>51</v>
      </c>
      <c r="O7" s="50"/>
      <c r="P7" s="16"/>
      <c r="Q7" s="48" t="s">
        <v>52</v>
      </c>
      <c r="R7" s="55" t="str">
        <f>IF(ISNUMBER(SEARCH("x",E7)),"Básico",IF(AND((ISNUMBER(SEARCH("x",G7))),(ISNUMBER(SEARCH("x",J7))),(ISNUMBER(SEARCH("x",M7))),(ISNUMBER(SEARCH("x",P7)))),"De Vanguardia",IF(AND((ISNUMBER(SEARCH("x",G7))),(ISNUMBER(SEARCH("x",J7))),(ISTEXT(M7))),"Avanzado",IF(AND((ISNUMBER(SEARCH("x",G7))),(ISNUMBER(SEARCH("x",J7)))),"Intermedio",IF(AND((ISNUMBER(SEARCH("x",G7)))),"En desarrollo","Básico")))))</f>
        <v>Básico</v>
      </c>
    </row>
    <row r="8" spans="2:18" ht="69" customHeight="1" x14ac:dyDescent="0.2">
      <c r="B8" s="44">
        <v>4</v>
      </c>
      <c r="C8" s="45" t="s">
        <v>53</v>
      </c>
      <c r="D8" s="46"/>
      <c r="E8" s="47" t="str">
        <f>IF(G8="X","N/A",IF(J8="x","N/A",IF(M8="x","N/A",IF(P8="x","N/A","x"))))</f>
        <v>x</v>
      </c>
      <c r="F8" s="48" t="s">
        <v>54</v>
      </c>
      <c r="G8" s="15"/>
      <c r="H8" s="49" t="s">
        <v>55</v>
      </c>
      <c r="I8" s="50"/>
      <c r="J8" s="15"/>
      <c r="K8" s="48" t="s">
        <v>56</v>
      </c>
      <c r="L8" s="50"/>
      <c r="M8" s="15"/>
      <c r="N8" s="63" t="s">
        <v>57</v>
      </c>
      <c r="O8" s="50"/>
      <c r="P8" s="15"/>
      <c r="Q8" s="48" t="s">
        <v>58</v>
      </c>
      <c r="R8" s="55" t="str">
        <f>IF(ISNUMBER(SEARCH("x",E8)),"Básico",IF(AND((ISNUMBER(SEARCH("x",G8))),(ISNUMBER(SEARCH("x",J8))),(ISNUMBER(SEARCH("x",M8))),(ISNUMBER(SEARCH("x",P8)))),"De Vanguardia",IF(AND((ISNUMBER(SEARCH("x",G8))),(ISNUMBER(SEARCH("x",J8))),(ISTEXT(M8))),"Avanzado",IF(AND((ISNUMBER(SEARCH("x",G8))),(ISNUMBER(SEARCH("x",J8)))),"Intermedio",IF(AND((ISNUMBER(SEARCH("x",G8)))),"En desarrollo","Básico")))))</f>
        <v>Básico</v>
      </c>
    </row>
    <row r="9" spans="2:18" ht="7.5" customHeight="1" x14ac:dyDescent="0.2">
      <c r="B9" s="64"/>
      <c r="C9" s="64"/>
      <c r="D9" s="64"/>
      <c r="E9" s="65"/>
      <c r="F9" s="64"/>
      <c r="G9" s="66"/>
      <c r="H9" s="64"/>
      <c r="I9" s="64"/>
      <c r="J9" s="66"/>
      <c r="K9" s="64"/>
      <c r="L9" s="64"/>
      <c r="M9" s="66"/>
      <c r="N9" s="64"/>
      <c r="O9" s="64"/>
      <c r="P9" s="66"/>
      <c r="Q9" s="67"/>
      <c r="R9" s="68"/>
    </row>
    <row r="10" spans="2:18" ht="36" customHeight="1" x14ac:dyDescent="0.2">
      <c r="B10" s="69"/>
      <c r="C10" s="69"/>
      <c r="D10" s="69"/>
      <c r="E10" s="69"/>
      <c r="G10" s="69"/>
      <c r="J10" s="69"/>
      <c r="M10" s="69"/>
      <c r="N10" s="38"/>
      <c r="O10" s="38"/>
      <c r="P10" s="70"/>
      <c r="Q10" s="71" t="s">
        <v>59</v>
      </c>
      <c r="R10" s="72" t="str">
        <f>IF(OR(R5="Básico",R6="Básico",R7="Básico",R8="Básico"),"Básico",IF(OR(R5="En Desarrollo",R6="En Desarrollo",R7="En Desarrollo",R8="En Desarrollo"),"En Desarrollo",IF(OR(R5="Intermedio",R6="Intermedio",R7="Intermedio",R8="Intermedio"),"Intermedio",IF(OR(R5="Avanzado",R6="Avanzado",R7="Avanzado",R8="Avanzado"),"Avanzado",IF(OR(R5="De Vanguardia",R6="De Vanguardia",R7="De Vanguardia",R8="De Vanguardia"),"De Vanguardia","Pending Results")))))</f>
        <v>Básico</v>
      </c>
    </row>
    <row r="11" spans="2:18" ht="13.5" customHeight="1" x14ac:dyDescent="0.2">
      <c r="F11" s="73"/>
    </row>
    <row r="12" spans="2:18" ht="69" customHeight="1" x14ac:dyDescent="0.25">
      <c r="B12" s="146" t="s">
        <v>60</v>
      </c>
      <c r="C12" s="147"/>
      <c r="D12" s="74"/>
      <c r="E12" s="143"/>
      <c r="F12" s="144"/>
      <c r="G12" s="144"/>
      <c r="H12" s="144"/>
      <c r="I12" s="144"/>
      <c r="J12" s="144"/>
      <c r="K12" s="144"/>
      <c r="L12" s="144"/>
      <c r="M12" s="144"/>
      <c r="N12" s="144"/>
      <c r="O12" s="144"/>
      <c r="P12" s="144"/>
      <c r="Q12" s="144"/>
      <c r="R12" s="145"/>
    </row>
    <row r="13" spans="2:18" ht="9" customHeight="1" x14ac:dyDescent="0.2"/>
    <row r="14" spans="2:18" ht="12.75" customHeight="1" x14ac:dyDescent="0.2">
      <c r="B14" s="75" t="s">
        <v>61</v>
      </c>
    </row>
    <row r="15" spans="2:18" ht="12.75" customHeight="1" x14ac:dyDescent="0.2">
      <c r="B15" s="76" t="s">
        <v>62</v>
      </c>
    </row>
    <row r="16" spans="2:18" ht="12.75" customHeight="1" x14ac:dyDescent="0.2">
      <c r="B16" s="76" t="s">
        <v>63</v>
      </c>
    </row>
    <row r="17" spans="2:18" ht="12.75" customHeight="1" x14ac:dyDescent="0.2">
      <c r="B17" s="76" t="s">
        <v>64</v>
      </c>
    </row>
    <row r="18" spans="2:18" ht="12.75" customHeight="1" x14ac:dyDescent="0.2">
      <c r="B18" s="76" t="s">
        <v>65</v>
      </c>
    </row>
    <row r="19" spans="2:18" ht="12.75" customHeight="1" x14ac:dyDescent="0.2">
      <c r="B19" s="76" t="s">
        <v>66</v>
      </c>
    </row>
    <row r="20" spans="2:18" s="77" customFormat="1" ht="28.5" customHeight="1" x14ac:dyDescent="0.2">
      <c r="B20" s="141" t="s">
        <v>67</v>
      </c>
      <c r="C20" s="142"/>
      <c r="D20" s="142"/>
      <c r="E20" s="142"/>
      <c r="F20" s="142"/>
      <c r="G20" s="142"/>
      <c r="H20" s="142"/>
      <c r="I20" s="142"/>
      <c r="J20" s="142"/>
      <c r="K20" s="142"/>
      <c r="L20" s="142"/>
      <c r="M20" s="142"/>
      <c r="N20" s="142"/>
      <c r="O20" s="142"/>
      <c r="P20" s="142"/>
      <c r="Q20" s="142"/>
      <c r="R20" s="142"/>
    </row>
    <row r="21" spans="2:18" ht="12.75" customHeight="1" x14ac:dyDescent="0.2">
      <c r="B21" s="76"/>
    </row>
  </sheetData>
  <sheetProtection algorithmName="SHA-512" hashValue="j09Nzzajfyc5yQwe4fMiHryZqmCgWGaDkj22O0ivVWUODs1qYbBboEHk80VZK7Yjco3/rvVYSM61ErukEQ/5+w==" saltValue="ZQqSlm0GqeoKHLEFGHY0nw==" spinCount="100000" sheet="1" objects="1" scenarios="1" selectLockedCells="1"/>
  <mergeCells count="8">
    <mergeCell ref="E4:F4"/>
    <mergeCell ref="B20:R20"/>
    <mergeCell ref="G4:H4"/>
    <mergeCell ref="J4:K4"/>
    <mergeCell ref="E12:R12"/>
    <mergeCell ref="P4:Q4"/>
    <mergeCell ref="M4:N4"/>
    <mergeCell ref="B12:C12"/>
  </mergeCells>
  <conditionalFormatting sqref="E5:F5">
    <cfRule type="expression" dxfId="142" priority="26">
      <formula>$E$5="N/A"</formula>
    </cfRule>
    <cfRule type="expression" dxfId="141" priority="27">
      <formula>$E$5="x"</formula>
    </cfRule>
  </conditionalFormatting>
  <conditionalFormatting sqref="E6:F6">
    <cfRule type="expression" dxfId="140" priority="24">
      <formula>$E$6="N/A"</formula>
    </cfRule>
    <cfRule type="expression" dxfId="139" priority="25">
      <formula>$E$6="x"</formula>
    </cfRule>
  </conditionalFormatting>
  <conditionalFormatting sqref="E7:F7">
    <cfRule type="expression" dxfId="138" priority="22">
      <formula>$E$7="N/A"</formula>
    </cfRule>
    <cfRule type="expression" dxfId="137" priority="23">
      <formula>$E$7="x"</formula>
    </cfRule>
  </conditionalFormatting>
  <conditionalFormatting sqref="E8:F8">
    <cfRule type="expression" dxfId="136" priority="8">
      <formula>$E$8="N/A"</formula>
    </cfRule>
    <cfRule type="expression" dxfId="135" priority="9">
      <formula>$E$6="x"</formula>
    </cfRule>
    <cfRule type="expression" dxfId="134" priority="10">
      <formula>$E$8="x"</formula>
    </cfRule>
  </conditionalFormatting>
  <conditionalFormatting sqref="G5:H7">
    <cfRule type="expression" dxfId="133" priority="11">
      <formula>$G5="x"</formula>
    </cfRule>
  </conditionalFormatting>
  <conditionalFormatting sqref="G7:H7">
    <cfRule type="expression" dxfId="132" priority="31">
      <formula>$G$7="x"</formula>
    </cfRule>
  </conditionalFormatting>
  <conditionalFormatting sqref="G8:H8">
    <cfRule type="expression" dxfId="131" priority="29">
      <formula>$G$8="x"</formula>
    </cfRule>
  </conditionalFormatting>
  <conditionalFormatting sqref="J5">
    <cfRule type="expression" dxfId="130" priority="18">
      <formula>$J$5="N/A"</formula>
    </cfRule>
    <cfRule type="expression" dxfId="129" priority="19">
      <formula>$J$5="x"</formula>
    </cfRule>
  </conditionalFormatting>
  <conditionalFormatting sqref="J6:K6">
    <cfRule type="expression" dxfId="128" priority="30">
      <formula>$J$6="x"</formula>
    </cfRule>
  </conditionalFormatting>
  <conditionalFormatting sqref="J7:K7">
    <cfRule type="expression" dxfId="127" priority="6">
      <formula>$J$7="x"</formula>
    </cfRule>
    <cfRule type="expression" dxfId="126" priority="7">
      <formula>$J$7=""</formula>
    </cfRule>
  </conditionalFormatting>
  <conditionalFormatting sqref="J8:K8">
    <cfRule type="expression" dxfId="125" priority="5">
      <formula>$J$8="x"</formula>
    </cfRule>
  </conditionalFormatting>
  <conditionalFormatting sqref="K5">
    <cfRule type="expression" dxfId="124" priority="17">
      <formula>$G$5="x"</formula>
    </cfRule>
  </conditionalFormatting>
  <conditionalFormatting sqref="M5">
    <cfRule type="expression" dxfId="123" priority="20">
      <formula>$M$5="x"</formula>
    </cfRule>
    <cfRule type="expression" dxfId="122" priority="21">
      <formula>$M6=""</formula>
    </cfRule>
  </conditionalFormatting>
  <conditionalFormatting sqref="M6:N6">
    <cfRule type="expression" dxfId="121" priority="4">
      <formula>$M$6="x"</formula>
    </cfRule>
  </conditionalFormatting>
  <conditionalFormatting sqref="M7:N7">
    <cfRule type="expression" dxfId="120" priority="15">
      <formula>$M$7="N/A"</formula>
    </cfRule>
    <cfRule type="expression" dxfId="119" priority="16">
      <formula>$M7="x"</formula>
    </cfRule>
  </conditionalFormatting>
  <conditionalFormatting sqref="M8:N8">
    <cfRule type="expression" dxfId="118" priority="28">
      <formula>$M$8="x"</formula>
    </cfRule>
  </conditionalFormatting>
  <conditionalFormatting sqref="N5">
    <cfRule type="expression" dxfId="117" priority="3">
      <formula>$G$5="x"</formula>
    </cfRule>
  </conditionalFormatting>
  <conditionalFormatting sqref="P5:Q5">
    <cfRule type="expression" dxfId="116" priority="2">
      <formula>$G$5="x"</formula>
    </cfRule>
  </conditionalFormatting>
  <conditionalFormatting sqref="P6:Q6">
    <cfRule type="expression" dxfId="115" priority="32">
      <formula>$P$6="x"</formula>
    </cfRule>
  </conditionalFormatting>
  <conditionalFormatting sqref="P7:Q7">
    <cfRule type="expression" dxfId="114" priority="13">
      <formula>$P$7="x"</formula>
    </cfRule>
    <cfRule type="expression" dxfId="113" priority="14">
      <formula>$P7="x"</formula>
    </cfRule>
  </conditionalFormatting>
  <conditionalFormatting sqref="P8:Q8">
    <cfRule type="expression" dxfId="112" priority="12">
      <formula>$P$8="x"</formula>
    </cfRule>
  </conditionalFormatting>
  <dataValidations count="1">
    <dataValidation type="textLength" showErrorMessage="1" error="Please enter a single &quot;x&quot; or leave the space blank." prompt="Please type a single &quot;x&quot; then ENTER if this criterion applies to the NITAG." sqref="G5:G8 J6 J8 M6:M8 P6:P7" xr:uid="{00000000-0002-0000-0200-000000000000}">
      <formula1>1</formula1>
      <formula2>1</formula2>
    </dataValidation>
  </dataValidations>
  <pageMargins left="0.25" right="0.25" top="0.75" bottom="0.75" header="0.511811023622047" footer="0.511811023622047"/>
  <pageSetup fitToHeight="0" orientation="landscape" horizontalDpi="300" verticalDpi="30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S20"/>
  <sheetViews>
    <sheetView showGridLines="0" showRowColHeaders="0" zoomScaleNormal="100" workbookViewId="0">
      <selection activeCell="D11" sqref="D11:R11"/>
    </sheetView>
  </sheetViews>
  <sheetFormatPr baseColWidth="10" defaultColWidth="0" defaultRowHeight="12.75" zeroHeight="1" x14ac:dyDescent="0.2"/>
  <cols>
    <col min="1" max="1" width="1.140625" style="34" customWidth="1"/>
    <col min="2" max="2" width="2.5703125" style="34" customWidth="1"/>
    <col min="3" max="3" width="12" style="34" customWidth="1"/>
    <col min="4" max="4" width="3.85546875" style="34" customWidth="1"/>
    <col min="5" max="5" width="26.5703125" style="35" customWidth="1"/>
    <col min="6" max="6" width="0.85546875" style="35" customWidth="1"/>
    <col min="7" max="7" width="3.85546875" style="34" customWidth="1"/>
    <col min="8" max="8" width="26.5703125" style="35" customWidth="1"/>
    <col min="9" max="9" width="0.85546875" style="35" customWidth="1"/>
    <col min="10" max="10" width="3.7109375" style="34" customWidth="1"/>
    <col min="11" max="11" width="26.5703125" style="35" customWidth="1"/>
    <col min="12" max="12" width="0.85546875" style="35" customWidth="1"/>
    <col min="13" max="13" width="3.7109375" style="34" customWidth="1"/>
    <col min="14" max="14" width="26.5703125" style="35" customWidth="1"/>
    <col min="15" max="15" width="0.85546875" style="35" customWidth="1"/>
    <col min="16" max="16" width="3.7109375" style="34" customWidth="1"/>
    <col min="17" max="17" width="26.5703125" style="35" customWidth="1"/>
    <col min="18" max="18" width="14.5703125" style="34" customWidth="1"/>
    <col min="19" max="19" width="1" style="34" customWidth="1"/>
    <col min="20" max="16384" width="8.85546875" style="34" hidden="1"/>
  </cols>
  <sheetData>
    <row r="1" spans="2:19" x14ac:dyDescent="0.2"/>
    <row r="2" spans="2:19" ht="18" customHeight="1" x14ac:dyDescent="0.25">
      <c r="B2" s="36" t="s">
        <v>68</v>
      </c>
      <c r="C2" s="37"/>
      <c r="D2" s="37"/>
      <c r="E2" s="38"/>
      <c r="F2" s="38"/>
      <c r="G2" s="37"/>
      <c r="H2" s="78"/>
      <c r="I2" s="78"/>
    </row>
    <row r="3" spans="2:19" ht="7.5" customHeight="1" x14ac:dyDescent="0.2"/>
    <row r="4" spans="2:19" ht="13.5" customHeight="1" x14ac:dyDescent="0.25">
      <c r="B4" s="41"/>
      <c r="C4" s="41"/>
      <c r="D4" s="139" t="s">
        <v>30</v>
      </c>
      <c r="E4" s="140"/>
      <c r="F4" s="42"/>
      <c r="G4" s="139" t="s">
        <v>31</v>
      </c>
      <c r="H4" s="140"/>
      <c r="I4" s="42"/>
      <c r="J4" s="139" t="s">
        <v>32</v>
      </c>
      <c r="K4" s="140"/>
      <c r="L4" s="42"/>
      <c r="M4" s="139" t="s">
        <v>33</v>
      </c>
      <c r="N4" s="140"/>
      <c r="O4" s="42"/>
      <c r="P4" s="139" t="s">
        <v>34</v>
      </c>
      <c r="Q4" s="140"/>
      <c r="R4" s="43" t="s">
        <v>35</v>
      </c>
    </row>
    <row r="5" spans="2:19" ht="159.75" customHeight="1" x14ac:dyDescent="0.2">
      <c r="B5" s="44">
        <v>1</v>
      </c>
      <c r="C5" s="45" t="s">
        <v>69</v>
      </c>
      <c r="D5" s="47" t="str">
        <f>IF(G5="X","N/A",IF(J5="x","N/A",IF(M5="x","N/A",IF(P5="x","N/A","x"))))</f>
        <v>x</v>
      </c>
      <c r="E5" s="79" t="s">
        <v>70</v>
      </c>
      <c r="F5" s="50"/>
      <c r="G5" s="15"/>
      <c r="H5" s="48" t="s">
        <v>71</v>
      </c>
      <c r="I5" s="50"/>
      <c r="J5" s="15"/>
      <c r="K5" s="48" t="s">
        <v>72</v>
      </c>
      <c r="L5" s="50"/>
      <c r="M5" s="15"/>
      <c r="N5" s="48" t="s">
        <v>73</v>
      </c>
      <c r="O5" s="50"/>
      <c r="P5" s="15"/>
      <c r="Q5" s="48" t="s">
        <v>74</v>
      </c>
      <c r="R5" s="55"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2:19" ht="114.75" customHeight="1" x14ac:dyDescent="0.2">
      <c r="B6" s="44">
        <v>2</v>
      </c>
      <c r="C6" s="45" t="s">
        <v>75</v>
      </c>
      <c r="D6" s="47" t="str">
        <f>IF(G6="X","N/A",IF(J6="x","N/A",IF(M6="x","N/A",IF(P6="x","N/A","x"))))</f>
        <v>x</v>
      </c>
      <c r="E6" s="79" t="s">
        <v>76</v>
      </c>
      <c r="F6" s="50"/>
      <c r="G6" s="15"/>
      <c r="H6" s="49" t="s">
        <v>77</v>
      </c>
      <c r="I6" s="50"/>
      <c r="J6" s="15"/>
      <c r="K6" s="49" t="s">
        <v>78</v>
      </c>
      <c r="L6" s="50"/>
      <c r="M6" s="15"/>
      <c r="N6" s="48" t="s">
        <v>79</v>
      </c>
      <c r="O6" s="50"/>
      <c r="P6" s="15"/>
      <c r="Q6" s="59" t="s">
        <v>80</v>
      </c>
      <c r="R6" s="55" t="str">
        <f>IF(ISNUMBER(SEARCH("x",D6)),"Básico",IF(AND((ISNUMBER(SEARCH("x",G6))),(ISNUMBER(SEARCH("x",J6))),(ISNUMBER(SEARCH("x",M6))),(ISNUMBER(SEARCH("x",P6)))),"De Vanguardia",IF(AND((ISNUMBER(SEARCH("x",G6))),(ISNUMBER(SEARCH("x",J6))),(ISTEXT(M6))),"Avanzado",IF(AND((ISNUMBER(SEARCH("x",G6))),(ISNUMBER(SEARCH("x",J6)))),"Intermedio",IF(AND((ISNUMBER(SEARCH("x",G6)))),"En desarrollo","Básico")))))</f>
        <v>Básico</v>
      </c>
    </row>
    <row r="7" spans="2:19" ht="114.75" customHeight="1" x14ac:dyDescent="0.2">
      <c r="B7" s="44">
        <v>3</v>
      </c>
      <c r="C7" s="45" t="s">
        <v>81</v>
      </c>
      <c r="D7" s="47" t="str">
        <f>IF(G7="X","N/A",IF(J7="x","N/A",IF(M7="x","N/A",IF(P7="x","N/A","x"))))</f>
        <v>x</v>
      </c>
      <c r="E7" s="80" t="s">
        <v>82</v>
      </c>
      <c r="F7" s="50"/>
      <c r="G7" s="15"/>
      <c r="H7" s="49" t="s">
        <v>83</v>
      </c>
      <c r="I7" s="50"/>
      <c r="J7" s="81" t="str">
        <f>IF(G7="x","x","")</f>
        <v/>
      </c>
      <c r="K7" s="52" t="s">
        <v>39</v>
      </c>
      <c r="L7" s="53"/>
      <c r="M7" s="81" t="str">
        <f>IF(G7="x","x","")</f>
        <v/>
      </c>
      <c r="N7" s="52" t="s">
        <v>40</v>
      </c>
      <c r="O7" s="53"/>
      <c r="P7" s="81" t="str">
        <f>IF(G7="x","x","")</f>
        <v/>
      </c>
      <c r="Q7" s="52" t="s">
        <v>41</v>
      </c>
      <c r="R7" s="55" t="str">
        <f>IF(ISNUMBER(SEARCH("x",D7)),"Básico",IF(AND((ISNUMBER(SEARCH("x",G7))),(ISNUMBER(SEARCH("x",J7))),(ISNUMBER(SEARCH("x",M7))),(ISNUMBER(SEARCH("x",P7)))),"De Vanguardia",IF(AND((ISNUMBER(SEARCH("x",G7))),(ISNUMBER(SEARCH("x",J7))),(ISTEXT(M7))),"Avanzado",IF(AND((ISNUMBER(SEARCH("x",G7))),(ISNUMBER(SEARCH("x",J7)))),"Intermedio",IF(AND((ISNUMBER(SEARCH("x",G7)))),"En desarrollo","Básico")))))</f>
        <v>Básico</v>
      </c>
    </row>
    <row r="8" spans="2:19" ht="7.5" customHeight="1" x14ac:dyDescent="0.2">
      <c r="B8" s="64"/>
      <c r="C8" s="64"/>
      <c r="D8" s="65"/>
      <c r="E8" s="64"/>
      <c r="F8" s="64"/>
      <c r="G8" s="66"/>
      <c r="H8" s="64"/>
      <c r="I8" s="64"/>
      <c r="J8" s="66"/>
      <c r="K8" s="64"/>
      <c r="L8" s="64"/>
      <c r="M8" s="66"/>
      <c r="N8" s="64"/>
      <c r="O8" s="64"/>
      <c r="P8" s="66"/>
      <c r="Q8" s="67"/>
      <c r="R8" s="68"/>
    </row>
    <row r="9" spans="2:19" ht="36" customHeight="1" x14ac:dyDescent="0.2">
      <c r="B9" s="69"/>
      <c r="C9" s="69"/>
      <c r="D9" s="69"/>
      <c r="G9" s="69"/>
      <c r="J9" s="69"/>
      <c r="M9" s="69"/>
      <c r="N9" s="38"/>
      <c r="O9" s="38"/>
      <c r="P9" s="70"/>
      <c r="Q9" s="71" t="s">
        <v>59</v>
      </c>
      <c r="R9" s="72" t="str">
        <f>IF(OR(R4="Básico",R5="Básico",R6="Básico",R7="Básico"),"Básico",IF(OR(R4="En Desarrollo",R5="En Desarrollo",R6="En Desarrollo",R7="En Desarrollo"),"En Desarrollo",IF(OR(R4="Intermedio",R5="Intermedio",R6="Intermedio",R7="Intermedio"),"Intermedio",IF(OR(R4="Avanzado",R5="Avanzado",R6="Avanzado",R7="Avanzado"),"Avanzado",IF(OR(R4="De Vanguardia",R5="De Vanguardia",R6="De Vanguardia",R7="De Vanguardia"),"De Vanguardia","Pending Results")))))</f>
        <v>Básico</v>
      </c>
      <c r="S9" s="82"/>
    </row>
    <row r="10" spans="2:19" ht="13.5" customHeight="1" x14ac:dyDescent="0.2">
      <c r="E10" s="73"/>
      <c r="F10" s="73"/>
    </row>
    <row r="11" spans="2:19" ht="69" customHeight="1" x14ac:dyDescent="0.25">
      <c r="B11" s="146" t="s">
        <v>60</v>
      </c>
      <c r="C11" s="147"/>
      <c r="D11" s="148"/>
      <c r="E11" s="144"/>
      <c r="F11" s="144"/>
      <c r="G11" s="144"/>
      <c r="H11" s="144"/>
      <c r="I11" s="144"/>
      <c r="J11" s="144"/>
      <c r="K11" s="144"/>
      <c r="L11" s="144"/>
      <c r="M11" s="144"/>
      <c r="N11" s="144"/>
      <c r="O11" s="144"/>
      <c r="P11" s="144"/>
      <c r="Q11" s="144"/>
      <c r="R11" s="145"/>
    </row>
    <row r="12" spans="2:19" ht="9" customHeight="1" x14ac:dyDescent="0.2"/>
    <row r="13" spans="2:19" ht="12.75" customHeight="1" x14ac:dyDescent="0.2">
      <c r="B13" s="75" t="s">
        <v>61</v>
      </c>
    </row>
    <row r="14" spans="2:19" ht="12.75" customHeight="1" x14ac:dyDescent="0.2">
      <c r="B14" s="76" t="s">
        <v>84</v>
      </c>
    </row>
    <row r="15" spans="2:19" ht="12.75" customHeight="1" x14ac:dyDescent="0.2">
      <c r="B15" s="76" t="s">
        <v>63</v>
      </c>
    </row>
    <row r="16" spans="2:19" ht="12.75" customHeight="1" x14ac:dyDescent="0.2">
      <c r="B16" s="76" t="s">
        <v>64</v>
      </c>
    </row>
    <row r="17" spans="2:18" ht="12.75" customHeight="1" x14ac:dyDescent="0.2">
      <c r="B17" s="76" t="s">
        <v>65</v>
      </c>
    </row>
    <row r="18" spans="2:18" ht="12.75" customHeight="1" x14ac:dyDescent="0.2">
      <c r="B18" s="76" t="s">
        <v>66</v>
      </c>
    </row>
    <row r="19" spans="2:18" s="77" customFormat="1" ht="28.5" customHeight="1" x14ac:dyDescent="0.2">
      <c r="B19" s="141" t="s">
        <v>85</v>
      </c>
      <c r="C19" s="142"/>
      <c r="D19" s="142"/>
      <c r="E19" s="142"/>
      <c r="F19" s="142"/>
      <c r="G19" s="142"/>
      <c r="H19" s="142"/>
      <c r="I19" s="142"/>
      <c r="J19" s="142"/>
      <c r="K19" s="142"/>
      <c r="L19" s="142"/>
      <c r="M19" s="142"/>
      <c r="N19" s="142"/>
      <c r="O19" s="142"/>
      <c r="P19" s="142"/>
      <c r="Q19" s="142"/>
      <c r="R19" s="142"/>
    </row>
    <row r="20" spans="2:18" ht="12.75" customHeight="1" x14ac:dyDescent="0.2">
      <c r="B20" s="76"/>
    </row>
  </sheetData>
  <sheetProtection algorithmName="SHA-512" hashValue="ipaT+Rr9ZaXquUu39n5+lOVJyN2IrdS7JyO5WxRn6U7ojvS/jvsYT3cPT0RWv46DwR76CXRRKKe4W76xVeEmtg==" saltValue="72ceJTAbsMe/XZCQxuYzrg==" spinCount="100000" sheet="1" objects="1" scenarios="1" selectLockedCells="1"/>
  <mergeCells count="8">
    <mergeCell ref="B19:R19"/>
    <mergeCell ref="M4:N4"/>
    <mergeCell ref="G4:H4"/>
    <mergeCell ref="P4:Q4"/>
    <mergeCell ref="J4:K4"/>
    <mergeCell ref="D11:R11"/>
    <mergeCell ref="B11:C11"/>
    <mergeCell ref="D4:E4"/>
  </mergeCells>
  <conditionalFormatting sqref="D5:E5 D7:E7">
    <cfRule type="expression" dxfId="111" priority="19">
      <formula>$D$7="N/A"</formula>
    </cfRule>
    <cfRule type="expression" dxfId="110" priority="20">
      <formula>$D$7="x"</formula>
    </cfRule>
  </conditionalFormatting>
  <conditionalFormatting sqref="D6:E6">
    <cfRule type="expression" dxfId="109" priority="7">
      <formula>$D$6="n/A"</formula>
    </cfRule>
    <cfRule type="expression" dxfId="108" priority="8">
      <formula>$D$6="x"</formula>
    </cfRule>
  </conditionalFormatting>
  <conditionalFormatting sqref="G5:H5">
    <cfRule type="expression" dxfId="107" priority="14">
      <formula>$G$5="x"</formula>
    </cfRule>
  </conditionalFormatting>
  <conditionalFormatting sqref="G6:H6">
    <cfRule type="expression" dxfId="106" priority="10">
      <formula>$G$6="x"</formula>
    </cfRule>
  </conditionalFormatting>
  <conditionalFormatting sqref="G7:H7">
    <cfRule type="expression" dxfId="105" priority="15">
      <formula>$G$7="x"</formula>
    </cfRule>
    <cfRule type="expression" dxfId="104" priority="16">
      <formula>$G$7="N/A"</formula>
    </cfRule>
  </conditionalFormatting>
  <conditionalFormatting sqref="J7 L7:M7 O7">
    <cfRule type="expression" dxfId="103" priority="18">
      <formula>$M$7="x"</formula>
    </cfRule>
  </conditionalFormatting>
  <conditionalFormatting sqref="J7 L7:M7 O7:P7">
    <cfRule type="expression" dxfId="102" priority="17">
      <formula>$P$7="x"</formula>
    </cfRule>
  </conditionalFormatting>
  <conditionalFormatting sqref="J5:L5">
    <cfRule type="expression" dxfId="101" priority="13">
      <formula>$J$5="x"</formula>
    </cfRule>
  </conditionalFormatting>
  <conditionalFormatting sqref="J6:L6">
    <cfRule type="expression" dxfId="100" priority="9">
      <formula>$J$6="x"</formula>
    </cfRule>
  </conditionalFormatting>
  <conditionalFormatting sqref="K7">
    <cfRule type="expression" dxfId="99" priority="4">
      <formula>$H$5="x"</formula>
    </cfRule>
  </conditionalFormatting>
  <conditionalFormatting sqref="M5:O5">
    <cfRule type="expression" dxfId="98" priority="5">
      <formula>$M$5="x"</formula>
    </cfRule>
  </conditionalFormatting>
  <conditionalFormatting sqref="M6:O6">
    <cfRule type="expression" dxfId="97" priority="12">
      <formula>$M$6="x"</formula>
    </cfRule>
  </conditionalFormatting>
  <conditionalFormatting sqref="N7">
    <cfRule type="expression" dxfId="96" priority="3">
      <formula>$H$5="x"</formula>
    </cfRule>
  </conditionalFormatting>
  <conditionalFormatting sqref="P5:Q5">
    <cfRule type="expression" dxfId="95" priority="11">
      <formula>$P$5="x"</formula>
    </cfRule>
  </conditionalFormatting>
  <conditionalFormatting sqref="P6:Q6">
    <cfRule type="expression" dxfId="94" priority="6">
      <formula>$P$6="x"</formula>
    </cfRule>
  </conditionalFormatting>
  <conditionalFormatting sqref="Q7">
    <cfRule type="expression" dxfId="93" priority="2">
      <formula>$H$5="x"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7 J5:J6 M5:M6 P5:P6" xr:uid="{00000000-0002-0000-03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A1:S21"/>
  <sheetViews>
    <sheetView showGridLines="0" showRowColHeaders="0" zoomScaleNormal="100" workbookViewId="0">
      <selection activeCell="D12" sqref="D12:R12"/>
    </sheetView>
  </sheetViews>
  <sheetFormatPr baseColWidth="10" defaultColWidth="0" defaultRowHeight="12.75" zeroHeight="1" x14ac:dyDescent="0.2"/>
  <cols>
    <col min="1" max="1" width="1.140625" style="34" customWidth="1"/>
    <col min="2" max="2" width="2.5703125" style="34" customWidth="1"/>
    <col min="3" max="3" width="12" style="34" customWidth="1"/>
    <col min="4" max="4" width="3.85546875" style="34" customWidth="1"/>
    <col min="5" max="5" width="26.5703125" style="35" customWidth="1"/>
    <col min="6" max="6" width="0.85546875" style="35" customWidth="1"/>
    <col min="7" max="7" width="3.85546875" style="34" customWidth="1"/>
    <col min="8" max="8" width="26.5703125" style="35" customWidth="1"/>
    <col min="9" max="9" width="0.85546875" style="35" customWidth="1"/>
    <col min="10" max="10" width="3.7109375" style="34" customWidth="1"/>
    <col min="11" max="11" width="26.5703125" style="35" customWidth="1"/>
    <col min="12" max="12" width="0.85546875" style="35" customWidth="1"/>
    <col min="13" max="13" width="4.140625" style="34" customWidth="1"/>
    <col min="14" max="14" width="26.5703125" style="35" customWidth="1"/>
    <col min="15" max="15" width="0.85546875" style="35" customWidth="1"/>
    <col min="16" max="16" width="3.7109375" style="34" customWidth="1"/>
    <col min="17" max="17" width="26.5703125" style="35" customWidth="1"/>
    <col min="18" max="18" width="15" style="34" customWidth="1"/>
    <col min="19" max="19" width="1" style="34" customWidth="1"/>
    <col min="20" max="16384" width="8.85546875" style="34" hidden="1"/>
  </cols>
  <sheetData>
    <row r="1" spans="2:19" x14ac:dyDescent="0.2"/>
    <row r="2" spans="2:19" ht="18" customHeight="1" x14ac:dyDescent="0.25">
      <c r="B2" s="36" t="s">
        <v>86</v>
      </c>
      <c r="C2" s="37"/>
      <c r="D2" s="37"/>
      <c r="E2" s="38"/>
      <c r="F2" s="38"/>
      <c r="G2" s="37"/>
      <c r="H2" s="78"/>
      <c r="I2" s="83"/>
    </row>
    <row r="3" spans="2:19" ht="7.5" customHeight="1" x14ac:dyDescent="0.2"/>
    <row r="4" spans="2:19" ht="13.5" customHeight="1" x14ac:dyDescent="0.25">
      <c r="B4" s="41"/>
      <c r="C4" s="41"/>
      <c r="D4" s="139" t="s">
        <v>30</v>
      </c>
      <c r="E4" s="140"/>
      <c r="F4" s="42"/>
      <c r="G4" s="139" t="s">
        <v>31</v>
      </c>
      <c r="H4" s="140"/>
      <c r="I4" s="42"/>
      <c r="J4" s="139" t="s">
        <v>32</v>
      </c>
      <c r="K4" s="140"/>
      <c r="L4" s="42"/>
      <c r="M4" s="139" t="s">
        <v>33</v>
      </c>
      <c r="N4" s="140"/>
      <c r="O4" s="42"/>
      <c r="P4" s="139" t="s">
        <v>34</v>
      </c>
      <c r="Q4" s="140"/>
      <c r="R4" s="43" t="s">
        <v>35</v>
      </c>
    </row>
    <row r="5" spans="2:19" ht="105" customHeight="1" x14ac:dyDescent="0.2">
      <c r="B5" s="44">
        <v>1</v>
      </c>
      <c r="C5" s="45" t="s">
        <v>87</v>
      </c>
      <c r="D5" s="47" t="str">
        <f>IF(G5="X","N/A",IF(J5="x","N/A",IF(M5="x","N/A",IF(P5="x","N/A","x"))))</f>
        <v>x</v>
      </c>
      <c r="E5" s="48" t="s">
        <v>88</v>
      </c>
      <c r="F5" s="50"/>
      <c r="G5" s="15"/>
      <c r="H5" s="49" t="s">
        <v>89</v>
      </c>
      <c r="I5" s="64"/>
      <c r="J5" s="15"/>
      <c r="K5" s="49" t="s">
        <v>90</v>
      </c>
      <c r="L5" s="64"/>
      <c r="M5" s="15"/>
      <c r="N5" s="49" t="s">
        <v>91</v>
      </c>
      <c r="O5" s="64"/>
      <c r="P5" s="15"/>
      <c r="Q5" s="59" t="s">
        <v>92</v>
      </c>
      <c r="R5" s="55"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2:19" ht="82.5" customHeight="1" x14ac:dyDescent="0.2">
      <c r="B6" s="56">
        <v>2</v>
      </c>
      <c r="C6" s="45" t="s">
        <v>93</v>
      </c>
      <c r="D6" s="47" t="str">
        <f>IF(G6="X","N/A",IF(J6="x","N/A",IF(M6="x","N/A",IF(P6="x","N/A","x"))))</f>
        <v>x</v>
      </c>
      <c r="E6" s="48" t="s">
        <v>94</v>
      </c>
      <c r="F6" s="50"/>
      <c r="G6" s="15"/>
      <c r="H6" s="49" t="s">
        <v>95</v>
      </c>
      <c r="I6" s="64"/>
      <c r="J6" s="15"/>
      <c r="K6" s="49" t="s">
        <v>96</v>
      </c>
      <c r="L6" s="64"/>
      <c r="M6" s="15"/>
      <c r="N6" s="49" t="s">
        <v>97</v>
      </c>
      <c r="O6" s="64"/>
      <c r="P6" s="15"/>
      <c r="Q6" s="59" t="s">
        <v>98</v>
      </c>
      <c r="R6" s="55" t="str">
        <f>IF(ISNUMBER(SEARCH("x",D6)),"Básico",IF(AND((ISNUMBER(SEARCH("x",G6))),(ISNUMBER(SEARCH("x",J6))),(ISNUMBER(SEARCH("x",M6))),(ISNUMBER(SEARCH("x",P6)))),"De Vanguardia",IF(AND((ISNUMBER(SEARCH("x",G6))),(ISNUMBER(SEARCH("x",J6))),(ISTEXT(M6))),"Avanzado",IF(AND((ISNUMBER(SEARCH("x",G6))),(ISNUMBER(SEARCH("x",J6)))),"Intermedio",IF(AND((ISNUMBER(SEARCH("x",G6)))),"En desarrollo","Básico")))))</f>
        <v>Básico</v>
      </c>
    </row>
    <row r="7" spans="2:19" ht="93" customHeight="1" x14ac:dyDescent="0.2">
      <c r="B7" s="44">
        <v>3</v>
      </c>
      <c r="C7" s="45" t="s">
        <v>99</v>
      </c>
      <c r="D7" s="47" t="str">
        <f>IF(G7="X","N/A",IF(J7="x","N/A",IF(M7="x","N/A",IF(P7="x","N/A","x"))))</f>
        <v>x</v>
      </c>
      <c r="E7" s="48" t="s">
        <v>100</v>
      </c>
      <c r="F7" s="50"/>
      <c r="G7" s="15"/>
      <c r="H7" s="49" t="s">
        <v>101</v>
      </c>
      <c r="I7" s="64"/>
      <c r="J7" s="15"/>
      <c r="K7" s="49" t="s">
        <v>102</v>
      </c>
      <c r="L7" s="64"/>
      <c r="M7" s="16"/>
      <c r="N7" s="49" t="s">
        <v>103</v>
      </c>
      <c r="O7" s="84"/>
      <c r="P7" s="85" t="str">
        <f>IF($M$7="x","x","")</f>
        <v/>
      </c>
      <c r="Q7" s="52" t="s">
        <v>41</v>
      </c>
      <c r="R7" s="55" t="str">
        <f>IF(ISNUMBER(SEARCH("x",D7)),"Básico",IF(AND((ISNUMBER(SEARCH("x",G7))),(ISNUMBER(SEARCH("x",J7))),(ISNUMBER(SEARCH("x",M7))),(ISNUMBER(SEARCH("x",P7)))),"De Vanguardia",IF(AND((ISNUMBER(SEARCH("x",G7))),(ISNUMBER(SEARCH("x",J7))),(ISTEXT(M7))),"Avanzado",IF(AND((ISNUMBER(SEARCH("x",G7))),(ISNUMBER(SEARCH("x",J7)))),"Intermedio",IF(AND((ISNUMBER(SEARCH("x",G7)))),"En desarrollo","Básico")))))</f>
        <v>Básico</v>
      </c>
    </row>
    <row r="8" spans="2:19" ht="64.5" customHeight="1" x14ac:dyDescent="0.2">
      <c r="B8" s="44">
        <v>4</v>
      </c>
      <c r="C8" s="45" t="s">
        <v>104</v>
      </c>
      <c r="D8" s="47" t="str">
        <f>IF(G8="X","N/A",IF(J8="x","N/A",IF(M8="x","N/A",IF(P8="x","N/A","x"))))</f>
        <v>x</v>
      </c>
      <c r="E8" s="48" t="s">
        <v>105</v>
      </c>
      <c r="F8" s="50"/>
      <c r="G8" s="15"/>
      <c r="H8" s="49" t="s">
        <v>106</v>
      </c>
      <c r="I8" s="64"/>
      <c r="J8" s="15"/>
      <c r="K8" s="49" t="s">
        <v>107</v>
      </c>
      <c r="L8" s="64"/>
      <c r="M8" s="15"/>
      <c r="N8" s="49" t="s">
        <v>108</v>
      </c>
      <c r="O8" s="64"/>
      <c r="P8" s="15"/>
      <c r="Q8" s="48" t="s">
        <v>109</v>
      </c>
      <c r="R8" s="55" t="str">
        <f>IF(ISNUMBER(SEARCH("x",D8)),"Básico",IF(AND((ISNUMBER(SEARCH("x",G8))),(ISNUMBER(SEARCH("x",J8))),(ISNUMBER(SEARCH("x",M8))),(ISNUMBER(SEARCH("x",P8)))),"De Vanguardia",IF(AND((ISNUMBER(SEARCH("x",G8))),(ISNUMBER(SEARCH("x",J8))),(ISTEXT(M8))),"Avanzado",IF(AND((ISNUMBER(SEARCH("x",G8))),(ISNUMBER(SEARCH("x",J8)))),"Intermedio",IF(AND((ISNUMBER(SEARCH("x",G8)))),"En desarrollo","Básico")))))</f>
        <v>Básico</v>
      </c>
    </row>
    <row r="9" spans="2:19" ht="7.5" customHeight="1" x14ac:dyDescent="0.2">
      <c r="B9" s="64"/>
      <c r="C9" s="64"/>
      <c r="D9" s="65"/>
      <c r="E9" s="64"/>
      <c r="F9" s="64"/>
      <c r="G9" s="66"/>
      <c r="H9" s="64"/>
      <c r="I9" s="64"/>
      <c r="J9" s="66"/>
      <c r="K9" s="64"/>
      <c r="L9" s="64"/>
      <c r="M9" s="66"/>
      <c r="N9" s="64"/>
      <c r="O9" s="64"/>
      <c r="P9" s="66"/>
      <c r="Q9" s="67"/>
      <c r="R9" s="68"/>
    </row>
    <row r="10" spans="2:19" ht="36" customHeight="1" x14ac:dyDescent="0.2">
      <c r="B10" s="69"/>
      <c r="C10" s="69"/>
      <c r="D10" s="69"/>
      <c r="G10" s="69"/>
      <c r="J10" s="69"/>
      <c r="M10" s="69"/>
      <c r="N10" s="38"/>
      <c r="O10" s="38"/>
      <c r="P10" s="70"/>
      <c r="Q10" s="71" t="s">
        <v>59</v>
      </c>
      <c r="R10" s="72" t="str">
        <f>IF(OR(R5="Básico",R6="Básico",R7="Básico",R8="Básico"),"Básico",IF(OR(R5="En Desarrollo",R6="En Desarrollo",R7="En Desarrollo",R8="En Desarrollo"),"En Desarrollo",IF(OR(R5="Intermedio",R6="Intermedio",R7="Intermedio",R8="Intermedio"),"Intermedio",IF(OR(R5="Avanzado",R6="Avanzado",R7="Avanzado",R8="Avanzado"),"Avanzado",IF(OR(R5="De Vanguardia",R6="De Vanguardia",R7="De Vanguardia",R8="De Vanguardia"),"De Vanguardia","Pending Results")))))</f>
        <v>Básico</v>
      </c>
      <c r="S10" s="82"/>
    </row>
    <row r="11" spans="2:19" ht="13.5" customHeight="1" x14ac:dyDescent="0.2">
      <c r="E11" s="73"/>
      <c r="F11" s="73"/>
    </row>
    <row r="12" spans="2:19" ht="69" customHeight="1" x14ac:dyDescent="0.25">
      <c r="B12" s="146" t="s">
        <v>60</v>
      </c>
      <c r="C12" s="147"/>
      <c r="D12" s="148"/>
      <c r="E12" s="144"/>
      <c r="F12" s="144"/>
      <c r="G12" s="144"/>
      <c r="H12" s="144"/>
      <c r="I12" s="144"/>
      <c r="J12" s="144"/>
      <c r="K12" s="144"/>
      <c r="L12" s="144"/>
      <c r="M12" s="144"/>
      <c r="N12" s="144"/>
      <c r="O12" s="144"/>
      <c r="P12" s="144"/>
      <c r="Q12" s="144"/>
      <c r="R12" s="145"/>
    </row>
    <row r="13" spans="2:19" ht="9" customHeight="1" x14ac:dyDescent="0.2"/>
    <row r="14" spans="2:19" ht="12.75" customHeight="1" x14ac:dyDescent="0.2">
      <c r="B14" s="75" t="s">
        <v>61</v>
      </c>
    </row>
    <row r="15" spans="2:19" ht="12.75" customHeight="1" x14ac:dyDescent="0.2">
      <c r="B15" s="76" t="s">
        <v>84</v>
      </c>
    </row>
    <row r="16" spans="2:19" ht="12.75" customHeight="1" x14ac:dyDescent="0.2">
      <c r="B16" s="76" t="s">
        <v>63</v>
      </c>
    </row>
    <row r="17" spans="2:18" ht="12.75" customHeight="1" x14ac:dyDescent="0.2">
      <c r="B17" s="76" t="s">
        <v>64</v>
      </c>
    </row>
    <row r="18" spans="2:18" ht="12.75" customHeight="1" x14ac:dyDescent="0.2">
      <c r="B18" s="76" t="s">
        <v>65</v>
      </c>
    </row>
    <row r="19" spans="2:18" ht="12.75" customHeight="1" x14ac:dyDescent="0.2">
      <c r="B19" s="76" t="s">
        <v>66</v>
      </c>
    </row>
    <row r="20" spans="2:18" s="77" customFormat="1" ht="28.5" customHeight="1" x14ac:dyDescent="0.2">
      <c r="B20" s="141" t="s">
        <v>110</v>
      </c>
      <c r="C20" s="142"/>
      <c r="D20" s="142"/>
      <c r="E20" s="142"/>
      <c r="F20" s="142"/>
      <c r="G20" s="142"/>
      <c r="H20" s="142"/>
      <c r="I20" s="142"/>
      <c r="J20" s="142"/>
      <c r="K20" s="142"/>
      <c r="L20" s="142"/>
      <c r="M20" s="142"/>
      <c r="N20" s="142"/>
      <c r="O20" s="142"/>
      <c r="P20" s="142"/>
      <c r="Q20" s="142"/>
      <c r="R20" s="142"/>
    </row>
    <row r="21" spans="2:18" ht="12.75" customHeight="1" x14ac:dyDescent="0.2">
      <c r="B21" s="76"/>
    </row>
  </sheetData>
  <sheetProtection algorithmName="SHA-512" hashValue="VdTtUfRVln5iDRi9OuUdLCfGi9kHOaAY5WxPADNmc6O/nrg9V/jJFuzfLXTLcI9PUaPJmoVV1t3RxMK7UcBsTw==" saltValue="QcBDmPSCmX2BYUoieJyrdA==" spinCount="100000" sheet="1" objects="1" scenarios="1" selectLockedCells="1"/>
  <mergeCells count="8">
    <mergeCell ref="G4:H4"/>
    <mergeCell ref="P4:Q4"/>
    <mergeCell ref="J4:K4"/>
    <mergeCell ref="B20:R20"/>
    <mergeCell ref="D4:E4"/>
    <mergeCell ref="D12:R12"/>
    <mergeCell ref="M4:N4"/>
    <mergeCell ref="B12:C12"/>
  </mergeCells>
  <conditionalFormatting sqref="D5:D8">
    <cfRule type="cellIs" dxfId="92" priority="16" operator="equal">
      <formula>"N/A"</formula>
    </cfRule>
  </conditionalFormatting>
  <conditionalFormatting sqref="D5:E5">
    <cfRule type="expression" dxfId="91" priority="30">
      <formula>$D$5="x"</formula>
    </cfRule>
  </conditionalFormatting>
  <conditionalFormatting sqref="D6:E6 D7">
    <cfRule type="expression" dxfId="90" priority="31">
      <formula>$D$6="x"</formula>
    </cfRule>
  </conditionalFormatting>
  <conditionalFormatting sqref="D7:E7">
    <cfRule type="expression" dxfId="89" priority="33">
      <formula>$D$7="x"</formula>
    </cfRule>
  </conditionalFormatting>
  <conditionalFormatting sqref="D8:E8">
    <cfRule type="expression" dxfId="88" priority="17">
      <formula>$D$8="x"</formula>
    </cfRule>
  </conditionalFormatting>
  <conditionalFormatting sqref="E5">
    <cfRule type="expression" dxfId="87" priority="15">
      <formula>$D$5="N/A"</formula>
    </cfRule>
  </conditionalFormatting>
  <conditionalFormatting sqref="E6">
    <cfRule type="expression" dxfId="86" priority="14">
      <formula>$D$6="N/A"</formula>
    </cfRule>
  </conditionalFormatting>
  <conditionalFormatting sqref="E7">
    <cfRule type="expression" dxfId="85" priority="13">
      <formula>$D$7="N/A"</formula>
    </cfRule>
  </conditionalFormatting>
  <conditionalFormatting sqref="E8">
    <cfRule type="expression" dxfId="84" priority="12">
      <formula>$D$8="N/A"</formula>
    </cfRule>
  </conditionalFormatting>
  <conditionalFormatting sqref="G5">
    <cfRule type="expression" dxfId="83" priority="5">
      <formula>$G5="x"</formula>
    </cfRule>
  </conditionalFormatting>
  <conditionalFormatting sqref="G5:I5">
    <cfRule type="expression" dxfId="82" priority="9">
      <formula>$G$5="x"</formula>
    </cfRule>
  </conditionalFormatting>
  <conditionalFormatting sqref="G6:I6">
    <cfRule type="expression" dxfId="81" priority="32">
      <formula>$G6="x"</formula>
    </cfRule>
  </conditionalFormatting>
  <conditionalFormatting sqref="G7:I7">
    <cfRule type="expression" dxfId="80" priority="10">
      <formula>$G$7="N/A"</formula>
    </cfRule>
    <cfRule type="expression" dxfId="79" priority="11">
      <formula>$G$7="x"</formula>
    </cfRule>
  </conditionalFormatting>
  <conditionalFormatting sqref="G8:I8">
    <cfRule type="expression" dxfId="78" priority="21">
      <formula>$G$8="x"</formula>
    </cfRule>
  </conditionalFormatting>
  <conditionalFormatting sqref="J5">
    <cfRule type="cellIs" dxfId="77" priority="27" operator="equal">
      <formula>"x"</formula>
    </cfRule>
  </conditionalFormatting>
  <conditionalFormatting sqref="J7:K7">
    <cfRule type="expression" dxfId="76" priority="6">
      <formula>$J$7="x"</formula>
    </cfRule>
  </conditionalFormatting>
  <conditionalFormatting sqref="J5:L5">
    <cfRule type="expression" dxfId="75" priority="25">
      <formula>$J5="x"</formula>
    </cfRule>
  </conditionalFormatting>
  <conditionalFormatting sqref="J6:L6">
    <cfRule type="expression" dxfId="74" priority="22">
      <formula>$J$6="x"</formula>
    </cfRule>
  </conditionalFormatting>
  <conditionalFormatting sqref="J8:L8">
    <cfRule type="expression" dxfId="73" priority="20">
      <formula>$J$8="x"</formula>
    </cfRule>
  </conditionalFormatting>
  <conditionalFormatting sqref="M7:N7">
    <cfRule type="expression" dxfId="72" priority="3">
      <formula>$M$7="x"</formula>
    </cfRule>
  </conditionalFormatting>
  <conditionalFormatting sqref="M5:O5 M6">
    <cfRule type="expression" dxfId="71" priority="26">
      <formula>M5="x"</formula>
    </cfRule>
  </conditionalFormatting>
  <conditionalFormatting sqref="M8:O8">
    <cfRule type="expression" dxfId="70" priority="7">
      <formula>$M8="x"</formula>
    </cfRule>
    <cfRule type="expression" dxfId="69" priority="8">
      <formula>$M8="N/A"</formula>
    </cfRule>
  </conditionalFormatting>
  <conditionalFormatting sqref="N5:O6">
    <cfRule type="expression" dxfId="68" priority="28">
      <formula>$M5="x"</formula>
    </cfRule>
  </conditionalFormatting>
  <conditionalFormatting sqref="N6:O6">
    <cfRule type="expression" dxfId="67" priority="23">
      <formula>$M$6="x"</formula>
    </cfRule>
  </conditionalFormatting>
  <conditionalFormatting sqref="P7">
    <cfRule type="expression" dxfId="66" priority="4">
      <formula>$P$7="x"</formula>
    </cfRule>
  </conditionalFormatting>
  <conditionalFormatting sqref="P5:Q5">
    <cfRule type="expression" dxfId="65" priority="18">
      <formula>$P$5="x"</formula>
    </cfRule>
  </conditionalFormatting>
  <conditionalFormatting sqref="P6:Q6">
    <cfRule type="expression" dxfId="64" priority="24">
      <formula>$P$6="x"</formula>
    </cfRule>
  </conditionalFormatting>
  <conditionalFormatting sqref="P8:Q8">
    <cfRule type="expression" dxfId="63" priority="29">
      <formula>$P8="x"</formula>
    </cfRule>
  </conditionalFormatting>
  <conditionalFormatting sqref="Q7">
    <cfRule type="expression" dxfId="62" priority="2">
      <formula>$H$5="x"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7 G8 J5:J8 M5:M8 P5:P6 P8" xr:uid="{00000000-0002-0000-04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S20"/>
  <sheetViews>
    <sheetView showGridLines="0" showRowColHeaders="0" zoomScaleNormal="100" workbookViewId="0">
      <selection activeCell="D11" sqref="D11:R11"/>
    </sheetView>
  </sheetViews>
  <sheetFormatPr baseColWidth="10" defaultColWidth="0" defaultRowHeight="12.75" zeroHeight="1" x14ac:dyDescent="0.2"/>
  <cols>
    <col min="1" max="1" width="1.140625" style="34" customWidth="1"/>
    <col min="2" max="2" width="2.5703125" style="34" customWidth="1"/>
    <col min="3" max="3" width="12" style="34" customWidth="1"/>
    <col min="4" max="4" width="3.85546875" style="34" customWidth="1"/>
    <col min="5" max="5" width="26.5703125" style="35" customWidth="1"/>
    <col min="6" max="6" width="0.85546875" style="35" customWidth="1"/>
    <col min="7" max="7" width="3.85546875" style="34" customWidth="1"/>
    <col min="8" max="8" width="26.5703125" style="35" customWidth="1"/>
    <col min="9" max="9" width="0.85546875" style="35" customWidth="1"/>
    <col min="10" max="10" width="3.7109375" style="34" customWidth="1"/>
    <col min="11" max="11" width="26.5703125" style="35" customWidth="1"/>
    <col min="12" max="12" width="0.85546875" style="35" customWidth="1"/>
    <col min="13" max="13" width="3.7109375" style="34" customWidth="1"/>
    <col min="14" max="14" width="26.5703125" style="35" customWidth="1"/>
    <col min="15" max="15" width="0.85546875" style="35" customWidth="1"/>
    <col min="16" max="16" width="3.7109375" style="34" customWidth="1"/>
    <col min="17" max="17" width="26.5703125" style="35" customWidth="1"/>
    <col min="18" max="18" width="13.7109375" style="34" customWidth="1"/>
    <col min="19" max="19" width="1" style="34" customWidth="1"/>
    <col min="20" max="16384" width="8.85546875" style="34" hidden="1"/>
  </cols>
  <sheetData>
    <row r="1" spans="2:19" x14ac:dyDescent="0.2"/>
    <row r="2" spans="2:19" ht="18" customHeight="1" x14ac:dyDescent="0.25">
      <c r="B2" s="36" t="s">
        <v>111</v>
      </c>
      <c r="C2" s="37"/>
      <c r="D2" s="37"/>
      <c r="E2" s="38"/>
      <c r="F2" s="38"/>
      <c r="G2" s="37"/>
      <c r="H2" s="78"/>
      <c r="I2" s="78"/>
    </row>
    <row r="3" spans="2:19" ht="7.5" customHeight="1" x14ac:dyDescent="0.2"/>
    <row r="4" spans="2:19" ht="13.5" customHeight="1" x14ac:dyDescent="0.25">
      <c r="B4" s="41"/>
      <c r="C4" s="41"/>
      <c r="D4" s="139" t="s">
        <v>30</v>
      </c>
      <c r="E4" s="140"/>
      <c r="F4" s="42"/>
      <c r="G4" s="139" t="s">
        <v>31</v>
      </c>
      <c r="H4" s="140"/>
      <c r="I4" s="42"/>
      <c r="J4" s="139" t="s">
        <v>32</v>
      </c>
      <c r="K4" s="140"/>
      <c r="L4" s="42"/>
      <c r="M4" s="139" t="s">
        <v>33</v>
      </c>
      <c r="N4" s="140"/>
      <c r="O4" s="42"/>
      <c r="P4" s="139" t="s">
        <v>34</v>
      </c>
      <c r="Q4" s="140"/>
      <c r="R4" s="43" t="s">
        <v>35</v>
      </c>
    </row>
    <row r="5" spans="2:19" ht="114" customHeight="1" x14ac:dyDescent="0.2">
      <c r="B5" s="44">
        <v>1</v>
      </c>
      <c r="C5" s="45" t="s">
        <v>112</v>
      </c>
      <c r="D5" s="47" t="str">
        <f>IF(G5="X","N/A",IF(J5="x","N/A",IF(M5="x","N/A",IF(P5="x","N/A","x"))))</f>
        <v>x</v>
      </c>
      <c r="E5" s="48" t="s">
        <v>113</v>
      </c>
      <c r="F5" s="50"/>
      <c r="G5" s="15"/>
      <c r="H5" s="48" t="s">
        <v>114</v>
      </c>
      <c r="I5" s="50"/>
      <c r="J5" s="15"/>
      <c r="K5" s="48" t="s">
        <v>115</v>
      </c>
      <c r="L5" s="50"/>
      <c r="M5" s="15"/>
      <c r="N5" s="49" t="s">
        <v>116</v>
      </c>
      <c r="O5" s="50"/>
      <c r="P5" s="85" t="str">
        <f>IF($M$5="x","x","")</f>
        <v/>
      </c>
      <c r="Q5" s="52" t="s">
        <v>41</v>
      </c>
      <c r="R5" s="55"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2:19" ht="156" customHeight="1" x14ac:dyDescent="0.2">
      <c r="B6" s="56">
        <v>2</v>
      </c>
      <c r="C6" s="45" t="s">
        <v>117</v>
      </c>
      <c r="D6" s="47" t="str">
        <f>IF(G6="X","N/A",IF(J6="x","N/A",IF(M6="x","N/A",IF(P6="x","N/A","x"))))</f>
        <v>x</v>
      </c>
      <c r="E6" s="48" t="s">
        <v>118</v>
      </c>
      <c r="F6" s="50"/>
      <c r="G6" s="15"/>
      <c r="H6" s="49" t="s">
        <v>119</v>
      </c>
      <c r="I6" s="50"/>
      <c r="J6" s="15"/>
      <c r="K6" s="49" t="s">
        <v>120</v>
      </c>
      <c r="L6" s="50"/>
      <c r="M6" s="15"/>
      <c r="N6" s="48" t="s">
        <v>121</v>
      </c>
      <c r="O6" s="50"/>
      <c r="P6" s="15"/>
      <c r="Q6" s="59" t="s">
        <v>122</v>
      </c>
      <c r="R6" s="55" t="str">
        <f>IF(ISNUMBER(SEARCH("x",D6)),"Básico",IF(AND((ISNUMBER(SEARCH("x",G6))),(ISNUMBER(SEARCH("x",J6))),(ISNUMBER(SEARCH("x",M6))),(ISNUMBER(SEARCH("x",P6)))),"De Vanguardia",IF(AND((ISNUMBER(SEARCH("x",G6))),(ISNUMBER(SEARCH("x",J6))),(ISTEXT(M6))),"Avanzado",IF(AND((ISNUMBER(SEARCH("x",G6))),(ISNUMBER(SEARCH("x",J6)))),"Intermedio",IF(AND((ISNUMBER(SEARCH("x",G6)))),"En desarrollo","Básico")))))</f>
        <v>Básico</v>
      </c>
      <c r="S6" s="77"/>
    </row>
    <row r="7" spans="2:19" ht="102.75" customHeight="1" x14ac:dyDescent="0.2">
      <c r="B7" s="44">
        <v>3</v>
      </c>
      <c r="C7" s="45" t="s">
        <v>123</v>
      </c>
      <c r="D7" s="47" t="str">
        <f>IF(G7="X","N/A",IF(J7="x","N/A",IF(M7="x","N/A",IF(P7="x","N/A","x"))))</f>
        <v>x</v>
      </c>
      <c r="E7" s="48" t="s">
        <v>124</v>
      </c>
      <c r="F7" s="50"/>
      <c r="G7" s="15"/>
      <c r="H7" s="49" t="s">
        <v>125</v>
      </c>
      <c r="I7" s="50"/>
      <c r="J7" s="15"/>
      <c r="K7" s="49" t="s">
        <v>126</v>
      </c>
      <c r="L7" s="50"/>
      <c r="M7" s="15"/>
      <c r="N7" s="48" t="s">
        <v>127</v>
      </c>
      <c r="O7" s="50"/>
      <c r="P7" s="16"/>
      <c r="Q7" s="48" t="s">
        <v>128</v>
      </c>
      <c r="R7" s="55" t="str">
        <f>IF(ISNUMBER(SEARCH("x",D7)),"Básico",IF(AND((ISNUMBER(SEARCH("x",G7))),(ISNUMBER(SEARCH("x",J7))),(ISNUMBER(SEARCH("x",M7))),(ISNUMBER(SEARCH("x",P7)))),"De Vanguardia",IF(AND((ISNUMBER(SEARCH("x",G7))),(ISNUMBER(SEARCH("x",J7))),(ISTEXT(M7))),"Avanzado",IF(AND((ISNUMBER(SEARCH("x",G7))),(ISNUMBER(SEARCH("x",J7)))),"Intermedio",IF(AND((ISNUMBER(SEARCH("x",G7)))),"En desarrollo","Básico")))))</f>
        <v>Básico</v>
      </c>
    </row>
    <row r="8" spans="2:19" ht="7.5" customHeight="1" x14ac:dyDescent="0.2">
      <c r="B8" s="64"/>
      <c r="C8" s="64"/>
      <c r="D8" s="65"/>
      <c r="E8" s="64"/>
      <c r="F8" s="64"/>
      <c r="G8" s="66"/>
      <c r="H8" s="64"/>
      <c r="I8" s="64"/>
      <c r="J8" s="66"/>
      <c r="K8" s="64"/>
      <c r="L8" s="64"/>
      <c r="M8" s="66"/>
      <c r="N8" s="64"/>
      <c r="O8" s="64"/>
      <c r="P8" s="66"/>
      <c r="Q8" s="67"/>
      <c r="R8" s="68"/>
    </row>
    <row r="9" spans="2:19" ht="36" customHeight="1" x14ac:dyDescent="0.2">
      <c r="B9" s="69"/>
      <c r="C9" s="69"/>
      <c r="D9" s="69"/>
      <c r="G9" s="69"/>
      <c r="J9" s="69"/>
      <c r="M9" s="69"/>
      <c r="N9" s="38"/>
      <c r="O9" s="38"/>
      <c r="P9" s="70"/>
      <c r="Q9" s="71" t="s">
        <v>59</v>
      </c>
      <c r="R9" s="72" t="str">
        <f>IF(OR(R4="Básico",R5="Básico",R6="Básico",R7="Básico"),"Básico",IF(OR(R4="En Desarrollo",R5="En Desrarollo",R6="En Desarrollo",R7="En Desarrollo"),"En Desarrollo",IF(OR(R4="Intermedio",R5="Intermedio",R6="Intermedio",R7="Intermedio"),"Intermedio",IF(OR(R4="Avanzado",R5="Avanzado",R6="Avanzado",R7="Avanzado"),"Avanzado",IF(OR(R4="De Vanguardia",R5="De Vanguardia",R6="De Vanguardia",R7="De Vanguardia"),"De Vanguardia","Pending Results")))))</f>
        <v>Básico</v>
      </c>
      <c r="S9" s="82"/>
    </row>
    <row r="10" spans="2:19" ht="13.5" customHeight="1" x14ac:dyDescent="0.2">
      <c r="E10" s="73"/>
      <c r="F10" s="73"/>
    </row>
    <row r="11" spans="2:19" ht="69" customHeight="1" x14ac:dyDescent="0.25">
      <c r="B11" s="146" t="s">
        <v>60</v>
      </c>
      <c r="C11" s="147"/>
      <c r="D11" s="148"/>
      <c r="E11" s="144"/>
      <c r="F11" s="144"/>
      <c r="G11" s="144"/>
      <c r="H11" s="144"/>
      <c r="I11" s="144"/>
      <c r="J11" s="144"/>
      <c r="K11" s="144"/>
      <c r="L11" s="144"/>
      <c r="M11" s="144"/>
      <c r="N11" s="144"/>
      <c r="O11" s="144"/>
      <c r="P11" s="144"/>
      <c r="Q11" s="144"/>
      <c r="R11" s="145"/>
    </row>
    <row r="12" spans="2:19" ht="9" customHeight="1" x14ac:dyDescent="0.2"/>
    <row r="13" spans="2:19" ht="12.75" customHeight="1" x14ac:dyDescent="0.2">
      <c r="B13" s="75" t="s">
        <v>61</v>
      </c>
    </row>
    <row r="14" spans="2:19" ht="12.75" customHeight="1" x14ac:dyDescent="0.2">
      <c r="B14" s="76" t="s">
        <v>84</v>
      </c>
    </row>
    <row r="15" spans="2:19" ht="12.75" customHeight="1" x14ac:dyDescent="0.2">
      <c r="B15" s="76" t="s">
        <v>63</v>
      </c>
    </row>
    <row r="16" spans="2:19" ht="12.75" customHeight="1" x14ac:dyDescent="0.2">
      <c r="B16" s="76" t="s">
        <v>64</v>
      </c>
    </row>
    <row r="17" spans="2:18" ht="12.75" customHeight="1" x14ac:dyDescent="0.2">
      <c r="B17" s="76" t="s">
        <v>65</v>
      </c>
    </row>
    <row r="18" spans="2:18" ht="12.75" customHeight="1" x14ac:dyDescent="0.2">
      <c r="B18" s="76" t="s">
        <v>66</v>
      </c>
    </row>
    <row r="19" spans="2:18" s="77" customFormat="1" ht="28.5" customHeight="1" x14ac:dyDescent="0.2">
      <c r="B19" s="141" t="s">
        <v>110</v>
      </c>
      <c r="C19" s="142"/>
      <c r="D19" s="142"/>
      <c r="E19" s="142"/>
      <c r="F19" s="142"/>
      <c r="G19" s="142"/>
      <c r="H19" s="142"/>
      <c r="I19" s="142"/>
      <c r="J19" s="142"/>
      <c r="K19" s="142"/>
      <c r="L19" s="142"/>
      <c r="M19" s="142"/>
      <c r="N19" s="142"/>
      <c r="O19" s="142"/>
      <c r="P19" s="142"/>
      <c r="Q19" s="142"/>
      <c r="R19" s="142"/>
    </row>
    <row r="20" spans="2:18" ht="12.75" customHeight="1" x14ac:dyDescent="0.2">
      <c r="B20" s="76"/>
    </row>
  </sheetData>
  <sheetProtection algorithmName="SHA-512" hashValue="m2qCYeXTbF4WMTDHwQXsRS4Rj+GlLu1CqwkOK6j+AieHqQ0Ntbj+Cc4Yg9T3flsublrg0VEFIC7zB24Xg3uzvA==" saltValue="pw+OgRcANUI1pHngyPFyJg==" spinCount="100000" sheet="1" objects="1" scenarios="1" selectLockedCells="1"/>
  <mergeCells count="8">
    <mergeCell ref="B19:R19"/>
    <mergeCell ref="M4:N4"/>
    <mergeCell ref="G4:H4"/>
    <mergeCell ref="P4:Q4"/>
    <mergeCell ref="J4:K4"/>
    <mergeCell ref="D11:R11"/>
    <mergeCell ref="B11:C11"/>
    <mergeCell ref="D4:E4"/>
  </mergeCells>
  <conditionalFormatting sqref="D5:E5">
    <cfRule type="expression" dxfId="61" priority="15">
      <formula>$D$5="N/A"</formula>
    </cfRule>
    <cfRule type="expression" dxfId="60" priority="16">
      <formula>$D$5="x"</formula>
    </cfRule>
  </conditionalFormatting>
  <conditionalFormatting sqref="D6:E6">
    <cfRule type="expression" dxfId="59" priority="13">
      <formula>$D$6="n/A"</formula>
    </cfRule>
    <cfRule type="expression" dxfId="58" priority="14">
      <formula>$D$6="x"</formula>
    </cfRule>
  </conditionalFormatting>
  <conditionalFormatting sqref="D7:E7">
    <cfRule type="expression" dxfId="57" priority="11">
      <formula>$D$7="X"</formula>
    </cfRule>
    <cfRule type="expression" dxfId="56" priority="12">
      <formula>$D$7="N/A"</formula>
    </cfRule>
  </conditionalFormatting>
  <conditionalFormatting sqref="G5:H5">
    <cfRule type="expression" dxfId="55" priority="3">
      <formula>$G$5="x"</formula>
    </cfRule>
  </conditionalFormatting>
  <conditionalFormatting sqref="G6:H6">
    <cfRule type="expression" dxfId="54" priority="18">
      <formula>$G$6="x"</formula>
    </cfRule>
  </conditionalFormatting>
  <conditionalFormatting sqref="G7:H7">
    <cfRule type="expression" dxfId="53" priority="8">
      <formula>$G$7="x"</formula>
    </cfRule>
    <cfRule type="expression" dxfId="52" priority="9">
      <formula>$G$7="N/A"</formula>
    </cfRule>
  </conditionalFormatting>
  <conditionalFormatting sqref="J5:K5">
    <cfRule type="expression" dxfId="51" priority="21">
      <formula>$J$5="x"</formula>
    </cfRule>
  </conditionalFormatting>
  <conditionalFormatting sqref="J6:K6">
    <cfRule type="expression" dxfId="50" priority="17">
      <formula>$J$6="x"</formula>
    </cfRule>
  </conditionalFormatting>
  <conditionalFormatting sqref="J7:K7">
    <cfRule type="expression" dxfId="49" priority="5">
      <formula>$J$7="x"</formula>
    </cfRule>
  </conditionalFormatting>
  <conditionalFormatting sqref="M5:N5">
    <cfRule type="expression" dxfId="48" priority="19">
      <formula>$M$5="x"</formula>
    </cfRule>
  </conditionalFormatting>
  <conditionalFormatting sqref="M6:N6">
    <cfRule type="expression" dxfId="47" priority="20">
      <formula>$M$6="x"</formula>
    </cfRule>
  </conditionalFormatting>
  <conditionalFormatting sqref="M7:N7">
    <cfRule type="expression" dxfId="46" priority="6">
      <formula>$M$7="x"</formula>
    </cfRule>
  </conditionalFormatting>
  <conditionalFormatting sqref="P5">
    <cfRule type="expression" dxfId="45" priority="4">
      <formula>$P$5="x"</formula>
    </cfRule>
  </conditionalFormatting>
  <conditionalFormatting sqref="P6:Q6">
    <cfRule type="expression" dxfId="44" priority="7">
      <formula>$P$6="x"</formula>
    </cfRule>
  </conditionalFormatting>
  <conditionalFormatting sqref="P7:Q7">
    <cfRule type="expression" dxfId="43" priority="10">
      <formula>$P$7="x"</formula>
    </cfRule>
  </conditionalFormatting>
  <conditionalFormatting sqref="Q5">
    <cfRule type="expression" dxfId="42" priority="2">
      <formula>$H$5="x"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7 J5:J7 M5:M7 P6:P7" xr:uid="{00000000-0002-0000-05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pageSetUpPr fitToPage="1"/>
  </sheetPr>
  <dimension ref="A1:S20"/>
  <sheetViews>
    <sheetView showGridLines="0" showRowColHeaders="0" zoomScaleNormal="100" workbookViewId="0">
      <selection activeCell="G5" sqref="G5"/>
    </sheetView>
  </sheetViews>
  <sheetFormatPr baseColWidth="10" defaultColWidth="0" defaultRowHeight="12.75" zeroHeight="1" x14ac:dyDescent="0.2"/>
  <cols>
    <col min="1" max="1" width="1.140625" style="34" customWidth="1"/>
    <col min="2" max="2" width="2.5703125" style="34" customWidth="1"/>
    <col min="3" max="3" width="13.5703125" style="34" customWidth="1"/>
    <col min="4" max="4" width="3.85546875" style="34" customWidth="1"/>
    <col min="5" max="5" width="26.5703125" style="35" customWidth="1"/>
    <col min="6" max="6" width="0.85546875" style="35" customWidth="1"/>
    <col min="7" max="7" width="3.85546875" style="34" customWidth="1"/>
    <col min="8" max="8" width="26.5703125" style="35" customWidth="1"/>
    <col min="9" max="9" width="0.85546875" style="35" customWidth="1"/>
    <col min="10" max="10" width="3.7109375" style="34" customWidth="1"/>
    <col min="11" max="11" width="26.5703125" style="35" customWidth="1"/>
    <col min="12" max="12" width="0.85546875" style="35" customWidth="1"/>
    <col min="13" max="13" width="3.7109375" style="34" customWidth="1"/>
    <col min="14" max="14" width="26.5703125" style="35" customWidth="1"/>
    <col min="15" max="15" width="0.85546875" style="35" customWidth="1"/>
    <col min="16" max="16" width="3.7109375" style="34" customWidth="1"/>
    <col min="17" max="17" width="26.5703125" style="35" customWidth="1"/>
    <col min="18" max="18" width="15.28515625" style="34" customWidth="1"/>
    <col min="19" max="19" width="1" style="34" customWidth="1"/>
    <col min="20" max="16384" width="8.85546875" style="34" hidden="1"/>
  </cols>
  <sheetData>
    <row r="1" spans="2:19" x14ac:dyDescent="0.2"/>
    <row r="2" spans="2:19" ht="18" customHeight="1" x14ac:dyDescent="0.25">
      <c r="B2" s="36" t="s">
        <v>129</v>
      </c>
      <c r="C2" s="37"/>
      <c r="D2" s="37"/>
      <c r="E2" s="38"/>
      <c r="F2" s="38"/>
      <c r="G2" s="37"/>
      <c r="H2" s="78"/>
      <c r="I2" s="78"/>
    </row>
    <row r="3" spans="2:19" ht="7.5" customHeight="1" x14ac:dyDescent="0.2"/>
    <row r="4" spans="2:19" ht="13.5" customHeight="1" x14ac:dyDescent="0.25">
      <c r="B4" s="41"/>
      <c r="C4" s="41"/>
      <c r="D4" s="139" t="s">
        <v>30</v>
      </c>
      <c r="E4" s="140"/>
      <c r="F4" s="42"/>
      <c r="G4" s="139" t="s">
        <v>31</v>
      </c>
      <c r="H4" s="140"/>
      <c r="I4" s="42"/>
      <c r="J4" s="139" t="s">
        <v>32</v>
      </c>
      <c r="K4" s="140"/>
      <c r="L4" s="42"/>
      <c r="M4" s="139" t="s">
        <v>33</v>
      </c>
      <c r="N4" s="140"/>
      <c r="O4" s="42"/>
      <c r="P4" s="139" t="s">
        <v>34</v>
      </c>
      <c r="Q4" s="140"/>
      <c r="R4" s="43" t="s">
        <v>35</v>
      </c>
    </row>
    <row r="5" spans="2:19" ht="147" customHeight="1" x14ac:dyDescent="0.2">
      <c r="B5" s="44">
        <v>1</v>
      </c>
      <c r="C5" s="45" t="s">
        <v>130</v>
      </c>
      <c r="D5" s="47" t="str">
        <f>IF(G5="X","N/A",IF(J5="x","N/A",IF(M5="x","N/A",IF(P5="x","N/A","x"))))</f>
        <v>x</v>
      </c>
      <c r="E5" s="79" t="s">
        <v>131</v>
      </c>
      <c r="F5" s="50"/>
      <c r="G5" s="15"/>
      <c r="H5" s="48" t="s">
        <v>132</v>
      </c>
      <c r="I5" s="50"/>
      <c r="J5" s="15"/>
      <c r="K5" s="48" t="s">
        <v>133</v>
      </c>
      <c r="L5" s="60"/>
      <c r="M5" s="85" t="str">
        <f>IF($J$5="x","x","")</f>
        <v/>
      </c>
      <c r="N5" s="52" t="s">
        <v>40</v>
      </c>
      <c r="O5" s="58"/>
      <c r="P5" s="15"/>
      <c r="Q5" s="59" t="s">
        <v>134</v>
      </c>
      <c r="R5" s="55"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2:19" ht="147" customHeight="1" x14ac:dyDescent="0.2">
      <c r="B6" s="56">
        <v>2</v>
      </c>
      <c r="C6" s="45" t="s">
        <v>135</v>
      </c>
      <c r="D6" s="47" t="str">
        <f>IF(G6="X","N/A",IF(J6="x","N/A",IF(M6="x","N/A",IF(P6="x","N/A","x"))))</f>
        <v>x</v>
      </c>
      <c r="E6" s="79" t="s">
        <v>136</v>
      </c>
      <c r="F6" s="50"/>
      <c r="G6" s="15"/>
      <c r="H6" s="49" t="s">
        <v>137</v>
      </c>
      <c r="I6" s="50"/>
      <c r="J6" s="15"/>
      <c r="K6" s="49" t="s">
        <v>138</v>
      </c>
      <c r="L6" s="50"/>
      <c r="M6" s="15"/>
      <c r="N6" s="48" t="s">
        <v>139</v>
      </c>
      <c r="O6" s="50"/>
      <c r="P6" s="15"/>
      <c r="Q6" s="59" t="s">
        <v>140</v>
      </c>
      <c r="R6" s="55" t="str">
        <f>IF(ISNUMBER(SEARCH("x",D6)),"Básico",IF(AND((ISNUMBER(SEARCH("x",G6))),(ISNUMBER(SEARCH("x",J6))),(ISNUMBER(SEARCH("x",M6))),(ISNUMBER(SEARCH("x",P6)))),"De Vanguardia",IF(AND((ISNUMBER(SEARCH("x",G6))),(ISNUMBER(SEARCH("x",J6))),(ISTEXT(M6))),"Avanzado",IF(AND((ISNUMBER(SEARCH("x",G6))),(ISNUMBER(SEARCH("x",J6)))),"Intermedio",IF(AND((ISNUMBER(SEARCH("x",G6)))),"En desarrollo","Básico")))))</f>
        <v>Básico</v>
      </c>
      <c r="S6" s="77"/>
    </row>
    <row r="7" spans="2:19" ht="7.5" customHeight="1" x14ac:dyDescent="0.2">
      <c r="B7" s="64"/>
      <c r="C7" s="64"/>
      <c r="D7" s="65"/>
      <c r="E7" s="64"/>
      <c r="F7" s="64"/>
      <c r="G7" s="66"/>
      <c r="H7" s="64"/>
      <c r="I7" s="64"/>
      <c r="J7" s="66"/>
      <c r="K7" s="64"/>
      <c r="L7" s="64"/>
      <c r="M7" s="66"/>
      <c r="N7" s="86"/>
      <c r="O7" s="86"/>
      <c r="P7" s="66"/>
      <c r="Q7" s="67"/>
      <c r="R7" s="67"/>
    </row>
    <row r="8" spans="2:19" ht="36" customHeight="1" x14ac:dyDescent="0.2">
      <c r="B8" s="69"/>
      <c r="C8" s="69"/>
      <c r="D8" s="69"/>
      <c r="G8" s="69"/>
      <c r="J8" s="69"/>
      <c r="M8" s="69"/>
      <c r="N8" s="38"/>
      <c r="O8" s="38"/>
      <c r="P8" s="70"/>
      <c r="Q8" s="71" t="s">
        <v>59</v>
      </c>
      <c r="R8" s="72" t="str">
        <f>IF(OR(R4="Básico",R5="Básico",R6="Básico"),"Básico",IF(OR(R4="En Desarrollo",R5="En Desarrollo",R6="En Desarrollo"),"En Desarrollo",IF(OR(R4="Intermedio",R5="Intermedio",R6="Intermedio"),"Intermedio",IF(OR(R4="Avanzado",R5="Avanzado",R6="Avanzado"),"Avanzado",IF(OR(R4="De Vanguardia",R5="De Vanguardia",R6="De Vanguardia"),"De Vanguardia","Pending Results")))))</f>
        <v>Básico</v>
      </c>
      <c r="S8" s="82"/>
    </row>
    <row r="9" spans="2:19" ht="13.5" customHeight="1" x14ac:dyDescent="0.2">
      <c r="E9" s="73"/>
      <c r="F9" s="73"/>
    </row>
    <row r="10" spans="2:19" ht="69" customHeight="1" x14ac:dyDescent="0.25">
      <c r="B10" s="146" t="s">
        <v>60</v>
      </c>
      <c r="C10" s="147"/>
      <c r="D10" s="148"/>
      <c r="E10" s="144"/>
      <c r="F10" s="144"/>
      <c r="G10" s="144"/>
      <c r="H10" s="144"/>
      <c r="I10" s="144"/>
      <c r="J10" s="144"/>
      <c r="K10" s="144"/>
      <c r="L10" s="144"/>
      <c r="M10" s="144"/>
      <c r="N10" s="144"/>
      <c r="O10" s="144"/>
      <c r="P10" s="144"/>
      <c r="Q10" s="144"/>
      <c r="R10" s="145"/>
    </row>
    <row r="11" spans="2:19" ht="9" customHeight="1" x14ac:dyDescent="0.2"/>
    <row r="12" spans="2:19" ht="12.75" customHeight="1" x14ac:dyDescent="0.2">
      <c r="B12" s="75" t="s">
        <v>61</v>
      </c>
    </row>
    <row r="13" spans="2:19" ht="12.75" customHeight="1" x14ac:dyDescent="0.2">
      <c r="B13" s="76" t="s">
        <v>84</v>
      </c>
    </row>
    <row r="14" spans="2:19" ht="12.75" customHeight="1" x14ac:dyDescent="0.2">
      <c r="B14" s="76" t="s">
        <v>63</v>
      </c>
    </row>
    <row r="15" spans="2:19" ht="12.75" customHeight="1" x14ac:dyDescent="0.2">
      <c r="B15" s="76" t="s">
        <v>64</v>
      </c>
    </row>
    <row r="16" spans="2:19" ht="12.75" customHeight="1" x14ac:dyDescent="0.2">
      <c r="B16" s="76" t="s">
        <v>65</v>
      </c>
    </row>
    <row r="17" spans="2:18" ht="12.75" customHeight="1" x14ac:dyDescent="0.2">
      <c r="B17" s="76" t="s">
        <v>66</v>
      </c>
    </row>
    <row r="18" spans="2:18" s="77" customFormat="1" ht="28.5" customHeight="1" x14ac:dyDescent="0.2">
      <c r="B18" s="141" t="s">
        <v>110</v>
      </c>
      <c r="C18" s="142"/>
      <c r="D18" s="142"/>
      <c r="E18" s="142"/>
      <c r="F18" s="142"/>
      <c r="G18" s="142"/>
      <c r="H18" s="142"/>
      <c r="I18" s="142"/>
      <c r="J18" s="142"/>
      <c r="K18" s="142"/>
      <c r="L18" s="142"/>
      <c r="M18" s="142"/>
      <c r="N18" s="142"/>
      <c r="O18" s="142"/>
      <c r="P18" s="142"/>
      <c r="Q18" s="142"/>
      <c r="R18" s="142"/>
    </row>
    <row r="19" spans="2:18" ht="12.75" customHeight="1" x14ac:dyDescent="0.2">
      <c r="B19" s="76"/>
    </row>
    <row r="20" spans="2:18" ht="12.75" hidden="1" customHeight="1" x14ac:dyDescent="0.2"/>
  </sheetData>
  <sheetProtection algorithmName="SHA-512" hashValue="UA6s9g4GadfzPI1M9hTf3MyKzgkNU70rjsDNA5FrAipPfZ92nxVzfwoMGATv3qQ+nB/SPqcTBh+Bq0Tr1+ve9w==" saltValue="8gO/MF1ga9ytotQMJPPs+Q==" spinCount="100000" sheet="1" objects="1" scenarios="1" selectLockedCells="1"/>
  <mergeCells count="8">
    <mergeCell ref="G4:H4"/>
    <mergeCell ref="P4:Q4"/>
    <mergeCell ref="J4:K4"/>
    <mergeCell ref="B18:R18"/>
    <mergeCell ref="D10:R10"/>
    <mergeCell ref="B10:C10"/>
    <mergeCell ref="D4:E4"/>
    <mergeCell ref="M4:N4"/>
  </mergeCells>
  <conditionalFormatting sqref="D5:E5">
    <cfRule type="expression" dxfId="41" priority="8">
      <formula>$D$5="N/A"</formula>
    </cfRule>
    <cfRule type="expression" dxfId="40" priority="9">
      <formula>$D$5="x"</formula>
    </cfRule>
  </conditionalFormatting>
  <conditionalFormatting sqref="D6:E6">
    <cfRule type="expression" dxfId="39" priority="6">
      <formula>$D$6="n/A"</formula>
    </cfRule>
    <cfRule type="expression" dxfId="38" priority="7">
      <formula>$D$6="x"</formula>
    </cfRule>
  </conditionalFormatting>
  <conditionalFormatting sqref="G5:H5">
    <cfRule type="expression" dxfId="37" priority="14">
      <formula>$G$5="x"</formula>
    </cfRule>
  </conditionalFormatting>
  <conditionalFormatting sqref="G6:H6">
    <cfRule type="expression" dxfId="36" priority="11">
      <formula>$G$6="x"</formula>
    </cfRule>
  </conditionalFormatting>
  <conditionalFormatting sqref="J5:K5">
    <cfRule type="expression" dxfId="35" priority="13">
      <formula>$J$5="x"</formula>
    </cfRule>
  </conditionalFormatting>
  <conditionalFormatting sqref="J6:K6">
    <cfRule type="expression" dxfId="34" priority="10">
      <formula>$J$6="x"</formula>
    </cfRule>
  </conditionalFormatting>
  <conditionalFormatting sqref="M5">
    <cfRule type="expression" dxfId="33" priority="4">
      <formula>$M$5="x"</formula>
    </cfRule>
    <cfRule type="expression" dxfId="32" priority="5">
      <formula>$P$5="x"</formula>
    </cfRule>
  </conditionalFormatting>
  <conditionalFormatting sqref="M6:N6">
    <cfRule type="expression" dxfId="31" priority="12">
      <formula>$M$6="x"</formula>
    </cfRule>
  </conditionalFormatting>
  <conditionalFormatting sqref="N5">
    <cfRule type="expression" dxfId="30" priority="2">
      <formula>$H$5="x"</formula>
    </cfRule>
  </conditionalFormatting>
  <conditionalFormatting sqref="P5:Q6">
    <cfRule type="expression" dxfId="29" priority="3">
      <formula>$P$6="x"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6 J5:J6 M6 P5:P6" xr:uid="{00000000-0002-0000-06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S19"/>
  <sheetViews>
    <sheetView showGridLines="0" showRowColHeaders="0" zoomScaleNormal="100" workbookViewId="0">
      <selection activeCell="D10" sqref="D10:R10"/>
    </sheetView>
  </sheetViews>
  <sheetFormatPr baseColWidth="10" defaultColWidth="0" defaultRowHeight="12.75" zeroHeight="1" x14ac:dyDescent="0.2"/>
  <cols>
    <col min="1" max="1" width="1.140625" style="34" customWidth="1"/>
    <col min="2" max="2" width="2.5703125" style="34" customWidth="1"/>
    <col min="3" max="3" width="13.7109375" style="34" customWidth="1"/>
    <col min="4" max="4" width="3.85546875" style="34" customWidth="1"/>
    <col min="5" max="5" width="26.5703125" style="35" customWidth="1"/>
    <col min="6" max="6" width="0.85546875" style="35" customWidth="1"/>
    <col min="7" max="7" width="3.85546875" style="34" customWidth="1"/>
    <col min="8" max="8" width="26.5703125" style="35" customWidth="1"/>
    <col min="9" max="9" width="0.85546875" style="35" customWidth="1"/>
    <col min="10" max="10" width="3.7109375" style="34" customWidth="1"/>
    <col min="11" max="11" width="26.5703125" style="35" customWidth="1"/>
    <col min="12" max="12" width="0.85546875" style="35" customWidth="1"/>
    <col min="13" max="13" width="3.7109375" style="34" customWidth="1"/>
    <col min="14" max="14" width="26.5703125" style="35" customWidth="1"/>
    <col min="15" max="15" width="0.85546875" style="35" customWidth="1"/>
    <col min="16" max="16" width="3.7109375" style="34" customWidth="1"/>
    <col min="17" max="17" width="26.5703125" style="35" customWidth="1"/>
    <col min="18" max="18" width="12.42578125" style="34" customWidth="1"/>
    <col min="19" max="19" width="1" style="34" customWidth="1"/>
    <col min="20" max="16384" width="8.85546875" style="34" hidden="1"/>
  </cols>
  <sheetData>
    <row r="1" spans="2:19" x14ac:dyDescent="0.2"/>
    <row r="2" spans="2:19" ht="18" customHeight="1" x14ac:dyDescent="0.25">
      <c r="B2" s="36" t="s">
        <v>141</v>
      </c>
      <c r="C2" s="37"/>
      <c r="D2" s="37"/>
      <c r="E2" s="38"/>
      <c r="F2" s="38"/>
      <c r="G2" s="37"/>
      <c r="H2" s="78"/>
      <c r="I2" s="78"/>
    </row>
    <row r="3" spans="2:19" ht="7.5" customHeight="1" x14ac:dyDescent="0.2"/>
    <row r="4" spans="2:19" ht="13.5" customHeight="1" x14ac:dyDescent="0.25">
      <c r="B4" s="41"/>
      <c r="C4" s="41"/>
      <c r="D4" s="139" t="s">
        <v>30</v>
      </c>
      <c r="E4" s="140"/>
      <c r="F4" s="42"/>
      <c r="G4" s="139" t="s">
        <v>31</v>
      </c>
      <c r="H4" s="140"/>
      <c r="I4" s="42"/>
      <c r="J4" s="139" t="s">
        <v>32</v>
      </c>
      <c r="K4" s="140"/>
      <c r="L4" s="42"/>
      <c r="M4" s="139" t="s">
        <v>33</v>
      </c>
      <c r="N4" s="140"/>
      <c r="O4" s="42"/>
      <c r="P4" s="139" t="s">
        <v>34</v>
      </c>
      <c r="Q4" s="140"/>
      <c r="R4" s="43" t="s">
        <v>35</v>
      </c>
    </row>
    <row r="5" spans="2:19" ht="193.5" customHeight="1" x14ac:dyDescent="0.2">
      <c r="B5" s="44">
        <v>1</v>
      </c>
      <c r="C5" s="45" t="s">
        <v>142</v>
      </c>
      <c r="D5" s="47" t="str">
        <f>IF(G5="X","N/A",IF(J5="x","N/A",IF(M5="x","N/A",IF(P5="x","N/A","x"))))</f>
        <v>x</v>
      </c>
      <c r="E5" s="48" t="s">
        <v>143</v>
      </c>
      <c r="F5" s="50"/>
      <c r="G5" s="15"/>
      <c r="H5" s="48" t="s">
        <v>144</v>
      </c>
      <c r="I5" s="50"/>
      <c r="J5" s="15"/>
      <c r="K5" s="48" t="s">
        <v>145</v>
      </c>
      <c r="L5" s="50"/>
      <c r="M5" s="15"/>
      <c r="N5" s="48" t="s">
        <v>146</v>
      </c>
      <c r="O5" s="60"/>
      <c r="P5" s="85" t="str">
        <f>IF($M$5="x","x","")</f>
        <v/>
      </c>
      <c r="Q5" s="52" t="s">
        <v>41</v>
      </c>
      <c r="R5" s="55" t="str">
        <f>IF(ISNUMBER(SEARCH("x",D5)),"Básico",IF(AND((ISNUMBER(SEARCH("x",G5))),(ISNUMBER(SEARCH("x",J5))),(ISNUMBER(SEARCH("x",M5))),(ISNUMBER(SEARCH("x",P5)))),"De Vanguardia",IF(AND((ISNUMBER(SEARCH("x",G5))),(ISNUMBER(SEARCH("x",J5))),(ISTEXT(M5))),"Avanzado",IF(AND((ISNUMBER(SEARCH("x",G5))),(ISNUMBER(SEARCH("x",J5)))),"Intermedio",IF(AND((ISNUMBER(SEARCH("x",G5)))),"En desarrollo","Básico")))))</f>
        <v>Básico</v>
      </c>
      <c r="S5" s="87"/>
    </row>
    <row r="6" spans="2:19" ht="108" customHeight="1" x14ac:dyDescent="0.2">
      <c r="B6" s="56">
        <v>2</v>
      </c>
      <c r="C6" s="45" t="s">
        <v>147</v>
      </c>
      <c r="D6" s="47" t="str">
        <f>IF(G6="X","N/A",IF(J6="x","N/A",IF(M6="x","N/A",IF(P6="x","N/A","x"))))</f>
        <v>x</v>
      </c>
      <c r="E6" s="48" t="s">
        <v>148</v>
      </c>
      <c r="F6" s="50"/>
      <c r="G6" s="15"/>
      <c r="H6" s="49" t="s">
        <v>149</v>
      </c>
      <c r="I6" s="50"/>
      <c r="J6" s="15"/>
      <c r="K6" s="49" t="s">
        <v>150</v>
      </c>
      <c r="L6" s="50"/>
      <c r="M6" s="15"/>
      <c r="N6" s="48" t="s">
        <v>151</v>
      </c>
      <c r="O6" s="50"/>
      <c r="P6" s="15"/>
      <c r="Q6" s="59" t="s">
        <v>152</v>
      </c>
      <c r="R6" s="55" t="str">
        <f>IF(ISNUMBER(SEARCH("x",D6)),"Básico",IF(AND((ISNUMBER(SEARCH("x",G6))),(ISNUMBER(SEARCH("x",J6))),(ISNUMBER(SEARCH("x",M6))),(ISNUMBER(SEARCH("x",P6)))),"De Vanguardia",IF(AND((ISNUMBER(SEARCH("x",G6))),(ISNUMBER(SEARCH("x",J6))),(ISTEXT(M6))),"Avanzado",IF(AND((ISNUMBER(SEARCH("x",G6))),(ISNUMBER(SEARCH("x",J6)))),"Intermedio",IF(AND((ISNUMBER(SEARCH("x",G6)))),"En desarrollo","Básico")))))</f>
        <v>Básico</v>
      </c>
      <c r="S6" s="77"/>
    </row>
    <row r="7" spans="2:19" ht="7.5" customHeight="1" x14ac:dyDescent="0.2">
      <c r="B7" s="64"/>
      <c r="C7" s="64"/>
      <c r="D7" s="65"/>
      <c r="E7" s="64"/>
      <c r="F7" s="64"/>
      <c r="G7" s="66"/>
      <c r="H7" s="64"/>
      <c r="I7" s="64"/>
      <c r="J7" s="66"/>
      <c r="K7" s="64"/>
      <c r="L7" s="64"/>
      <c r="M7" s="66"/>
      <c r="N7" s="86"/>
      <c r="O7" s="86"/>
      <c r="P7" s="66"/>
      <c r="Q7" s="67"/>
      <c r="R7" s="67"/>
    </row>
    <row r="8" spans="2:19" ht="36" customHeight="1" x14ac:dyDescent="0.2">
      <c r="B8" s="69"/>
      <c r="C8" s="69"/>
      <c r="D8" s="69"/>
      <c r="G8" s="69"/>
      <c r="J8" s="69"/>
      <c r="M8" s="69"/>
      <c r="N8" s="38"/>
      <c r="O8" s="38"/>
      <c r="P8" s="70"/>
      <c r="Q8" s="71" t="s">
        <v>59</v>
      </c>
      <c r="R8" s="72" t="str">
        <f>IF(OR(R4="Básico",R5="Básico",R6="Básico"),"Básico",IF(OR(R4="En Desarrollo",R5="En Desarrollo",R6="En Desarrollo"),"En Desarrollo",IF(OR(R4="Intermedio",R5="Intermedio",R6="Intermedio"),"Intermedio",IF(OR(R4="Avanzado",R5="Avanzado",R6="Avanzado"),"Avanzado",IF(OR(R4="De Vanguardia",R5="De Vanguardia",R6="De Vanguardia"),"De Vanguardia","Pending Results")))))</f>
        <v>Básico</v>
      </c>
      <c r="S8" s="82"/>
    </row>
    <row r="9" spans="2:19" ht="13.5" customHeight="1" x14ac:dyDescent="0.2">
      <c r="E9" s="73"/>
      <c r="F9" s="73"/>
    </row>
    <row r="10" spans="2:19" ht="69" customHeight="1" x14ac:dyDescent="0.25">
      <c r="B10" s="146" t="s">
        <v>60</v>
      </c>
      <c r="C10" s="147"/>
      <c r="D10" s="148"/>
      <c r="E10" s="144"/>
      <c r="F10" s="144"/>
      <c r="G10" s="144"/>
      <c r="H10" s="144"/>
      <c r="I10" s="144"/>
      <c r="J10" s="144"/>
      <c r="K10" s="144"/>
      <c r="L10" s="144"/>
      <c r="M10" s="144"/>
      <c r="N10" s="144"/>
      <c r="O10" s="144"/>
      <c r="P10" s="144"/>
      <c r="Q10" s="144"/>
      <c r="R10" s="145"/>
    </row>
    <row r="11" spans="2:19" ht="9" customHeight="1" x14ac:dyDescent="0.2"/>
    <row r="12" spans="2:19" ht="12.75" customHeight="1" x14ac:dyDescent="0.2">
      <c r="B12" s="75" t="s">
        <v>61</v>
      </c>
    </row>
    <row r="13" spans="2:19" ht="12.75" customHeight="1" x14ac:dyDescent="0.2">
      <c r="B13" s="76" t="s">
        <v>84</v>
      </c>
    </row>
    <row r="14" spans="2:19" ht="12.75" customHeight="1" x14ac:dyDescent="0.2">
      <c r="B14" s="76" t="s">
        <v>63</v>
      </c>
    </row>
    <row r="15" spans="2:19" ht="12.75" customHeight="1" x14ac:dyDescent="0.2">
      <c r="B15" s="76" t="s">
        <v>64</v>
      </c>
    </row>
    <row r="16" spans="2:19" ht="12.75" customHeight="1" x14ac:dyDescent="0.2">
      <c r="B16" s="76" t="s">
        <v>65</v>
      </c>
    </row>
    <row r="17" spans="2:18" ht="12.75" customHeight="1" x14ac:dyDescent="0.2">
      <c r="B17" s="76" t="s">
        <v>66</v>
      </c>
    </row>
    <row r="18" spans="2:18" s="77" customFormat="1" ht="28.5" customHeight="1" x14ac:dyDescent="0.2">
      <c r="B18" s="141" t="s">
        <v>110</v>
      </c>
      <c r="C18" s="142"/>
      <c r="D18" s="142"/>
      <c r="E18" s="142"/>
      <c r="F18" s="142"/>
      <c r="G18" s="142"/>
      <c r="H18" s="142"/>
      <c r="I18" s="142"/>
      <c r="J18" s="142"/>
      <c r="K18" s="142"/>
      <c r="L18" s="142"/>
      <c r="M18" s="142"/>
      <c r="N18" s="142"/>
      <c r="O18" s="142"/>
      <c r="P18" s="142"/>
      <c r="Q18" s="142"/>
      <c r="R18" s="142"/>
    </row>
    <row r="19" spans="2:18" ht="12.75" customHeight="1" x14ac:dyDescent="0.2">
      <c r="B19" s="76"/>
    </row>
  </sheetData>
  <sheetProtection algorithmName="SHA-512" hashValue="67I/1I0jzLATazeyIYfbf8WkWppZvltGq0JaebT8HWhHvMamj8pTuEFc4wNl+3juBxjHIqIpe94nCRJgcEcC+g==" saltValue="/TyrSgocT4LCmQB3M2lUiA==" spinCount="100000" sheet="1" objects="1" scenarios="1" selectLockedCells="1"/>
  <mergeCells count="8">
    <mergeCell ref="G4:H4"/>
    <mergeCell ref="P4:Q4"/>
    <mergeCell ref="J4:K4"/>
    <mergeCell ref="B18:R18"/>
    <mergeCell ref="D10:R10"/>
    <mergeCell ref="B10:C10"/>
    <mergeCell ref="D4:E4"/>
    <mergeCell ref="M4:N4"/>
  </mergeCells>
  <conditionalFormatting sqref="D5:E5">
    <cfRule type="expression" dxfId="28" priority="8">
      <formula>$D$5="N/A"</formula>
    </cfRule>
    <cfRule type="expression" dxfId="27" priority="9">
      <formula>$D$5="x"</formula>
    </cfRule>
  </conditionalFormatting>
  <conditionalFormatting sqref="D6:E6">
    <cfRule type="expression" dxfId="26" priority="6">
      <formula>$D$6="n/A"</formula>
    </cfRule>
    <cfRule type="expression" dxfId="25" priority="7">
      <formula>$D$6="x"</formula>
    </cfRule>
  </conditionalFormatting>
  <conditionalFormatting sqref="G5:I5">
    <cfRule type="expression" dxfId="24" priority="14">
      <formula>$G$5="x"</formula>
    </cfRule>
  </conditionalFormatting>
  <conditionalFormatting sqref="G6:I6">
    <cfRule type="expression" dxfId="23" priority="11">
      <formula>$G$6="x"</formula>
    </cfRule>
  </conditionalFormatting>
  <conditionalFormatting sqref="J5:L5">
    <cfRule type="expression" dxfId="22" priority="13">
      <formula>$J$5="x"</formula>
    </cfRule>
  </conditionalFormatting>
  <conditionalFormatting sqref="J6:L6">
    <cfRule type="expression" dxfId="21" priority="10">
      <formula>$J$6="x"</formula>
    </cfRule>
  </conditionalFormatting>
  <conditionalFormatting sqref="M5:O5">
    <cfRule type="expression" dxfId="20" priority="4">
      <formula>$M$5="x"</formula>
    </cfRule>
  </conditionalFormatting>
  <conditionalFormatting sqref="M6:O6">
    <cfRule type="expression" dxfId="19" priority="12">
      <formula>$M$6="x"</formula>
    </cfRule>
  </conditionalFormatting>
  <conditionalFormatting sqref="P5">
    <cfRule type="expression" dxfId="18" priority="3">
      <formula>$P$5="x"</formula>
    </cfRule>
  </conditionalFormatting>
  <conditionalFormatting sqref="P6:Q6">
    <cfRule type="expression" dxfId="17" priority="5">
      <formula>$P$6="x"</formula>
    </cfRule>
  </conditionalFormatting>
  <conditionalFormatting sqref="Q5">
    <cfRule type="expression" dxfId="16" priority="2">
      <formula>$H$5="x"</formula>
    </cfRule>
  </conditionalFormatting>
  <dataValidations count="1">
    <dataValidation type="textLength" operator="equal" showErrorMessage="1" error="Please enter a single &quot;x&quot; or leave the space blank." prompt="Please type a single &quot;x&quot; then ENTER if this criterion applies to the NITAG." sqref="G5:G6 J5:J6 M5:M6 P6" xr:uid="{00000000-0002-0000-0700-000000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pageSetUpPr fitToPage="1"/>
  </sheetPr>
  <dimension ref="A1:S19"/>
  <sheetViews>
    <sheetView showGridLines="0" showRowColHeaders="0" zoomScaleNormal="100" workbookViewId="0">
      <selection activeCell="D10" sqref="D10:R10"/>
    </sheetView>
  </sheetViews>
  <sheetFormatPr baseColWidth="10" defaultColWidth="0" defaultRowHeight="12.75" zeroHeight="1" x14ac:dyDescent="0.2"/>
  <cols>
    <col min="1" max="1" width="1.140625" style="34" customWidth="1"/>
    <col min="2" max="2" width="2.5703125" style="34" customWidth="1"/>
    <col min="3" max="3" width="13" style="34" customWidth="1"/>
    <col min="4" max="4" width="3.85546875" style="34" customWidth="1"/>
    <col min="5" max="5" width="26.5703125" style="35" customWidth="1"/>
    <col min="6" max="6" width="0.85546875" style="35" customWidth="1"/>
    <col min="7" max="7" width="3.85546875" style="34" customWidth="1"/>
    <col min="8" max="8" width="26.5703125" style="35" customWidth="1"/>
    <col min="9" max="9" width="0.85546875" style="35" customWidth="1"/>
    <col min="10" max="10" width="3.7109375" style="34" customWidth="1"/>
    <col min="11" max="11" width="26.5703125" style="35" customWidth="1"/>
    <col min="12" max="12" width="0.85546875" style="35" customWidth="1"/>
    <col min="13" max="13" width="3.7109375" style="34" customWidth="1"/>
    <col min="14" max="14" width="26.5703125" style="35" customWidth="1"/>
    <col min="15" max="15" width="0.85546875" style="35" customWidth="1"/>
    <col min="16" max="16" width="3.7109375" style="34" customWidth="1"/>
    <col min="17" max="17" width="26.5703125" style="35" customWidth="1"/>
    <col min="18" max="18" width="12.42578125" style="34" customWidth="1"/>
    <col min="19" max="19" width="1" style="34" customWidth="1"/>
    <col min="20" max="16384" width="8.85546875" style="34" hidden="1"/>
  </cols>
  <sheetData>
    <row r="1" spans="2:19" x14ac:dyDescent="0.2"/>
    <row r="2" spans="2:19" ht="18" customHeight="1" x14ac:dyDescent="0.25">
      <c r="B2" s="36" t="s">
        <v>153</v>
      </c>
      <c r="C2" s="37"/>
      <c r="D2" s="37"/>
      <c r="E2" s="38"/>
      <c r="F2" s="38"/>
      <c r="G2" s="37"/>
      <c r="H2" s="78"/>
      <c r="I2" s="78"/>
    </row>
    <row r="3" spans="2:19" ht="7.5" customHeight="1" x14ac:dyDescent="0.2"/>
    <row r="4" spans="2:19" ht="13.5" customHeight="1" x14ac:dyDescent="0.25">
      <c r="B4" s="41"/>
      <c r="C4" s="41"/>
      <c r="D4" s="139" t="s">
        <v>30</v>
      </c>
      <c r="E4" s="140"/>
      <c r="F4" s="42"/>
      <c r="G4" s="139" t="s">
        <v>31</v>
      </c>
      <c r="H4" s="140"/>
      <c r="I4" s="42"/>
      <c r="J4" s="139" t="s">
        <v>32</v>
      </c>
      <c r="K4" s="140"/>
      <c r="L4" s="42"/>
      <c r="M4" s="139" t="s">
        <v>33</v>
      </c>
      <c r="N4" s="140"/>
      <c r="O4" s="42"/>
      <c r="P4" s="139" t="s">
        <v>34</v>
      </c>
      <c r="Q4" s="140"/>
      <c r="R4" s="43" t="s">
        <v>35</v>
      </c>
    </row>
    <row r="5" spans="2:19" ht="207.75" customHeight="1" x14ac:dyDescent="0.2">
      <c r="B5" s="44">
        <v>1</v>
      </c>
      <c r="C5" s="45" t="s">
        <v>154</v>
      </c>
      <c r="D5" s="47" t="str">
        <f>IF(G5="X","N/A",IF(J5="x","N/A",IF(M5="x","N/A",IF(P5="x","N/A","x"))))</f>
        <v>x</v>
      </c>
      <c r="E5" s="48" t="s">
        <v>155</v>
      </c>
      <c r="F5" s="50"/>
      <c r="G5" s="15"/>
      <c r="H5" s="49" t="s">
        <v>156</v>
      </c>
      <c r="I5" s="50"/>
      <c r="J5" s="15"/>
      <c r="K5" s="48" t="s">
        <v>157</v>
      </c>
      <c r="L5" s="50"/>
      <c r="M5" s="15"/>
      <c r="N5" s="49" t="s">
        <v>158</v>
      </c>
      <c r="O5" s="50"/>
      <c r="P5" s="17"/>
      <c r="Q5" s="63" t="s">
        <v>159</v>
      </c>
      <c r="R5" s="55" t="str">
        <f>IF(ISNUMBER(SEARCH("x",D5)),"Básico",IF(AND((ISNUMBER(SEARCH("x",G5))),(ISNUMBER(SEARCH("x",J5))),(ISNUMBER(SEARCH("x",M5))),(ISNUMBER(SEARCH("x",P5)))),"De Vanguardia",IF(AND((ISNUMBER(SEARCH("x",G5))),(ISNUMBER(SEARCH("x",J5))),(ISTEXT(M5))),"Avanzado",IF(AND((ISNUMBER(SEARCH("x",G5))),(ISNUMBER(SEARCH("x",J5)))),"Intermedio",IF(AND((ISNUMBER(SEARCH("x",G5)))),"En desarrollo","Básico")))))</f>
        <v>Básico</v>
      </c>
    </row>
    <row r="6" spans="2:19" ht="138.75" customHeight="1" x14ac:dyDescent="0.2">
      <c r="B6" s="56">
        <v>2</v>
      </c>
      <c r="C6" s="45" t="s">
        <v>160</v>
      </c>
      <c r="D6" s="47" t="str">
        <f>IF(G6="X","N/A",IF(J6="x","N/A",IF(M6="x","N/A",IF(P6="x","N/A","x"))))</f>
        <v>x</v>
      </c>
      <c r="E6" s="48" t="s">
        <v>161</v>
      </c>
      <c r="F6" s="50"/>
      <c r="G6" s="15"/>
      <c r="H6" s="49" t="s">
        <v>162</v>
      </c>
      <c r="I6" s="50"/>
      <c r="J6" s="15"/>
      <c r="K6" s="48" t="s">
        <v>163</v>
      </c>
      <c r="L6" s="58"/>
      <c r="M6" s="15"/>
      <c r="N6" s="48" t="s">
        <v>164</v>
      </c>
      <c r="O6" s="50"/>
      <c r="P6" s="15"/>
      <c r="Q6" s="59" t="s">
        <v>165</v>
      </c>
      <c r="R6" s="55" t="str">
        <f>IF(ISNUMBER(SEARCH("x",D6)),"Básico",IF(AND((ISNUMBER(SEARCH("x",G6))),(ISNUMBER(SEARCH("x",J6))),(ISNUMBER(SEARCH("x",M6))),(ISNUMBER(SEARCH("x",P6)))),"De Vanguardia",IF(AND((ISNUMBER(SEARCH("x",G6))),(ISNUMBER(SEARCH("x",J6))),(ISTEXT(M6))),"Avanzado",IF(AND((ISNUMBER(SEARCH("x",G6))),(ISNUMBER(SEARCH("x",J6)))),"Intermedio",IF(AND((ISNUMBER(SEARCH("x",G6)))),"En desarrollo","Básico")))))</f>
        <v>Básico</v>
      </c>
    </row>
    <row r="7" spans="2:19" ht="7.5" customHeight="1" x14ac:dyDescent="0.2">
      <c r="B7" s="64"/>
      <c r="C7" s="64"/>
      <c r="D7" s="65"/>
      <c r="E7" s="64"/>
      <c r="F7" s="64"/>
      <c r="G7" s="66"/>
      <c r="H7" s="64"/>
      <c r="I7" s="64"/>
      <c r="J7" s="66"/>
      <c r="K7" s="88"/>
      <c r="L7" s="88"/>
      <c r="N7" s="86"/>
      <c r="O7" s="86"/>
      <c r="P7" s="66"/>
      <c r="Q7" s="67"/>
      <c r="R7" s="67"/>
    </row>
    <row r="8" spans="2:19" ht="36" customHeight="1" x14ac:dyDescent="0.2">
      <c r="B8" s="69"/>
      <c r="C8" s="69"/>
      <c r="D8" s="69"/>
      <c r="G8" s="69"/>
      <c r="J8" s="69"/>
      <c r="K8" s="89"/>
      <c r="L8" s="89"/>
      <c r="M8" s="90"/>
      <c r="N8" s="38"/>
      <c r="O8" s="38"/>
      <c r="P8" s="70"/>
      <c r="Q8" s="71" t="s">
        <v>59</v>
      </c>
      <c r="R8" s="72" t="str">
        <f>IF(OR(R4="Básico",R5="Básico",R6="Básico"),"Básico",IF(OR(R4="En Desarrollo",R5="En Desarrollo",R6="En Desarrollo"),"En Desarrollo",IF(OR(R4="Intermedio",R5="Intermedio",R6="Intermedio"),"Intermedio",IF(OR(R4="Avanzado",R5="Avanzado",R6="Avanzado"),"Avanzado",IF(OR(R4="De Vanguardia",R5="De Vanguardia",R6="De Vanguardia"),"De Vanguardia","Pending Results")))))</f>
        <v>Básico</v>
      </c>
      <c r="S8" s="82"/>
    </row>
    <row r="9" spans="2:19" ht="13.5" customHeight="1" x14ac:dyDescent="0.2">
      <c r="E9" s="73"/>
      <c r="F9" s="73"/>
    </row>
    <row r="10" spans="2:19" ht="69" customHeight="1" x14ac:dyDescent="0.25">
      <c r="B10" s="146" t="s">
        <v>60</v>
      </c>
      <c r="C10" s="147"/>
      <c r="D10" s="148"/>
      <c r="E10" s="144"/>
      <c r="F10" s="144"/>
      <c r="G10" s="144"/>
      <c r="H10" s="144"/>
      <c r="I10" s="144"/>
      <c r="J10" s="144"/>
      <c r="K10" s="144"/>
      <c r="L10" s="144"/>
      <c r="M10" s="144"/>
      <c r="N10" s="144"/>
      <c r="O10" s="144"/>
      <c r="P10" s="144"/>
      <c r="Q10" s="144"/>
      <c r="R10" s="145"/>
    </row>
    <row r="11" spans="2:19" ht="9" customHeight="1" x14ac:dyDescent="0.2"/>
    <row r="12" spans="2:19" ht="12.75" customHeight="1" x14ac:dyDescent="0.2">
      <c r="B12" s="75" t="s">
        <v>61</v>
      </c>
    </row>
    <row r="13" spans="2:19" ht="12.75" customHeight="1" x14ac:dyDescent="0.2">
      <c r="B13" s="76" t="s">
        <v>84</v>
      </c>
    </row>
    <row r="14" spans="2:19" ht="12.75" customHeight="1" x14ac:dyDescent="0.2">
      <c r="B14" s="76" t="s">
        <v>63</v>
      </c>
    </row>
    <row r="15" spans="2:19" ht="12.75" customHeight="1" x14ac:dyDescent="0.2">
      <c r="B15" s="76" t="s">
        <v>64</v>
      </c>
    </row>
    <row r="16" spans="2:19" ht="12.75" customHeight="1" x14ac:dyDescent="0.2">
      <c r="B16" s="76" t="s">
        <v>65</v>
      </c>
    </row>
    <row r="17" spans="2:19" ht="12.75" customHeight="1" x14ac:dyDescent="0.2">
      <c r="B17" s="76" t="s">
        <v>66</v>
      </c>
    </row>
    <row r="18" spans="2:19" s="77" customFormat="1" ht="28.5" customHeight="1" x14ac:dyDescent="0.2">
      <c r="B18" s="141" t="s">
        <v>110</v>
      </c>
      <c r="C18" s="142"/>
      <c r="D18" s="142"/>
      <c r="E18" s="142"/>
      <c r="F18" s="142"/>
      <c r="G18" s="142"/>
      <c r="H18" s="142"/>
      <c r="I18" s="142"/>
      <c r="J18" s="142"/>
      <c r="K18" s="142"/>
      <c r="L18" s="142"/>
      <c r="M18" s="142"/>
      <c r="N18" s="142"/>
      <c r="O18" s="142"/>
      <c r="P18" s="142"/>
      <c r="Q18" s="142"/>
      <c r="R18" s="142"/>
      <c r="S18" s="34"/>
    </row>
    <row r="19" spans="2:19" ht="12.75" customHeight="1" x14ac:dyDescent="0.2">
      <c r="B19" s="76"/>
    </row>
  </sheetData>
  <sheetProtection algorithmName="SHA-512" hashValue="T1uUEmG1f0a8ozQtEYQco9qfL16yWxw/K/4NLkynjpD5aLdlyYX7S72HFkivwo4Cw4PBQCin+/WlRniYgKl1Uw==" saltValue="Hq0CFOMwfp+k/rGUeRHCpw==" spinCount="100000" sheet="1" objects="1" scenarios="1" selectLockedCells="1"/>
  <mergeCells count="8">
    <mergeCell ref="G4:H4"/>
    <mergeCell ref="P4:Q4"/>
    <mergeCell ref="J4:K4"/>
    <mergeCell ref="B18:R18"/>
    <mergeCell ref="D10:R10"/>
    <mergeCell ref="B10:C10"/>
    <mergeCell ref="D4:E4"/>
    <mergeCell ref="M4:N4"/>
  </mergeCells>
  <conditionalFormatting sqref="D5:E5">
    <cfRule type="expression" dxfId="15" priority="12">
      <formula>$D$5="N/A"</formula>
    </cfRule>
    <cfRule type="expression" dxfId="14" priority="13">
      <formula>$D$5="x"</formula>
    </cfRule>
  </conditionalFormatting>
  <conditionalFormatting sqref="D6:E6">
    <cfRule type="expression" dxfId="13" priority="6">
      <formula>$D$6="n/A"</formula>
    </cfRule>
    <cfRule type="expression" dxfId="12" priority="7">
      <formula>$D$6="x"</formula>
    </cfRule>
  </conditionalFormatting>
  <conditionalFormatting sqref="G5:I5">
    <cfRule type="expression" dxfId="11" priority="15">
      <formula>$G$5="x"</formula>
    </cfRule>
  </conditionalFormatting>
  <conditionalFormatting sqref="G6:I6">
    <cfRule type="expression" dxfId="10" priority="8">
      <formula>$G$6="x"</formula>
    </cfRule>
  </conditionalFormatting>
  <conditionalFormatting sqref="J6:K6">
    <cfRule type="expression" dxfId="9" priority="2">
      <formula>$J$6="x"</formula>
    </cfRule>
  </conditionalFormatting>
  <conditionalFormatting sqref="J5:L5">
    <cfRule type="expression" dxfId="8" priority="14">
      <formula>$J$5="x"</formula>
    </cfRule>
  </conditionalFormatting>
  <conditionalFormatting sqref="L6">
    <cfRule type="expression" dxfId="7" priority="3">
      <formula>$P$7="x"</formula>
    </cfRule>
    <cfRule type="expression" dxfId="6" priority="4">
      <formula>$M$7="x"</formula>
    </cfRule>
  </conditionalFormatting>
  <conditionalFormatting sqref="M5:O5">
    <cfRule type="expression" dxfId="5" priority="11">
      <formula>$M$5="x"</formula>
    </cfRule>
  </conditionalFormatting>
  <conditionalFormatting sqref="M6:O6">
    <cfRule type="expression" dxfId="4" priority="9">
      <formula>$M$6="x"</formula>
    </cfRule>
  </conditionalFormatting>
  <conditionalFormatting sqref="P5:Q5">
    <cfRule type="expression" dxfId="3" priority="10">
      <formula>$P$5="x"</formula>
    </cfRule>
  </conditionalFormatting>
  <conditionalFormatting sqref="P6:Q6">
    <cfRule type="expression" dxfId="2" priority="5">
      <formula>$P$6="x"</formula>
    </cfRule>
  </conditionalFormatting>
  <dataValidations count="2">
    <dataValidation type="textLength" operator="equal" showErrorMessage="1" error="Please enter a single &quot;x&quot; or leave the space blank." prompt="Please type a single &quot;x&quot; then ENTER if this criterion applies to the NITAG." sqref="G5:G6 J5:J6 M5:M6 P6" xr:uid="{00000000-0002-0000-0800-000000000000}">
      <formula1>1</formula1>
      <formula2>0</formula2>
    </dataValidation>
    <dataValidation type="textLength" operator="equal" showInputMessage="1" showErrorMessage="1" error="Please enter a single &quot;x&quot; or leave the space blank." sqref="P5" xr:uid="{00000000-0002-0000-0800-000001000000}">
      <formula1>1</formula1>
      <formula2>0</formula2>
    </dataValidation>
  </dataValidations>
  <pageMargins left="0.25" right="0.25" top="0.75" bottom="0.75" header="0.511811023622047" footer="0.511811023622047"/>
  <pageSetup fitToHeight="0"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18</vt:i4>
      </vt:variant>
    </vt:vector>
  </HeadingPairs>
  <TitlesOfParts>
    <vt:vector size="32" baseType="lpstr">
      <vt:lpstr>Portada</vt:lpstr>
      <vt:lpstr>Instrucciones</vt:lpstr>
      <vt:lpstr>Ind. 1</vt:lpstr>
      <vt:lpstr>Ind. 2</vt:lpstr>
      <vt:lpstr>Ind. 3</vt:lpstr>
      <vt:lpstr>Ind. 4</vt:lpstr>
      <vt:lpstr>Ind. 5</vt:lpstr>
      <vt:lpstr>Ind. 6</vt:lpstr>
      <vt:lpstr>Ind. 7</vt:lpstr>
      <vt:lpstr>Resumen</vt:lpstr>
      <vt:lpstr>Definiciones</vt:lpstr>
      <vt:lpstr>Herramienta recolec. datos</vt:lpstr>
      <vt:lpstr>Export sheet</vt:lpstr>
      <vt:lpstr>Source</vt:lpstr>
      <vt:lpstr>Definiciones!_Toc91076098</vt:lpstr>
      <vt:lpstr>Definiciones!_Toc91076099</vt:lpstr>
      <vt:lpstr>Definiciones!_Toc91076100</vt:lpstr>
      <vt:lpstr>Definiciones!_Toc91076101</vt:lpstr>
      <vt:lpstr>Definiciones!_Toc91076102</vt:lpstr>
      <vt:lpstr>Definiciones!_Toc91076103</vt:lpstr>
      <vt:lpstr>Definiciones!_Toc91076104</vt:lpstr>
      <vt:lpstr>Definiciones!_Toc94187223</vt:lpstr>
      <vt:lpstr>hash</vt:lpstr>
      <vt:lpstr>maturity_source</vt:lpstr>
      <vt:lpstr>Type_assessment</vt:lpstr>
      <vt:lpstr>'Ind. 1'!Zone_d_impression</vt:lpstr>
      <vt:lpstr>'Ind. 2'!Zone_d_impression</vt:lpstr>
      <vt:lpstr>'Ind. 3'!Zone_d_impression</vt:lpstr>
      <vt:lpstr>'Ind. 4'!Zone_d_impression</vt:lpstr>
      <vt:lpstr>'Ind. 5'!Zone_d_impression</vt:lpstr>
      <vt:lpstr>'Ind. 6'!Zone_d_impression</vt:lpstr>
      <vt:lpstr>'Ind. 7'!Zone_d_impression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knisely;CTencza@tenczadesigns.com</dc:creator>
  <cp:lastModifiedBy>THOMAS LIVERZAY</cp:lastModifiedBy>
  <cp:revision>1</cp:revision>
  <cp:lastPrinted>2023-05-02T21:05:54Z</cp:lastPrinted>
  <dcterms:created xsi:type="dcterms:W3CDTF">2022-02-03T20:34:24Z</dcterms:created>
  <dcterms:modified xsi:type="dcterms:W3CDTF">2025-01-24T07:37:08Z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edBy">
    <vt:lpwstr>Patricia.de.Calderon</vt:lpwstr>
  </property>
  <property fmtid="{D5CDD505-2E9C-101B-9397-08002B2CF9AE}" pid="3" name="GeneratedDate">
    <vt:lpwstr>03/10/2023 21:59:23</vt:lpwstr>
  </property>
  <property fmtid="{D5CDD505-2E9C-101B-9397-08002B2CF9AE}" pid="4" name="MSIP_Label_8af03ff0-41c5-4c41-b55e-fabb8fae94be_ActionId">
    <vt:lpwstr>7b1356a4-7c57-4705-893c-fbe3e3857093</vt:lpwstr>
  </property>
  <property fmtid="{D5CDD505-2E9C-101B-9397-08002B2CF9AE}" pid="5" name="MSIP_Label_8af03ff0-41c5-4c41-b55e-fabb8fae94be_ContentBits">
    <vt:lpwstr>0</vt:lpwstr>
  </property>
  <property fmtid="{D5CDD505-2E9C-101B-9397-08002B2CF9AE}" pid="6" name="MSIP_Label_8af03ff0-41c5-4c41-b55e-fabb8fae94be_Enabled">
    <vt:lpwstr>true</vt:lpwstr>
  </property>
  <property fmtid="{D5CDD505-2E9C-101B-9397-08002B2CF9AE}" pid="7" name="MSIP_Label_8af03ff0-41c5-4c41-b55e-fabb8fae94be_Method">
    <vt:lpwstr>Privileged</vt:lpwstr>
  </property>
  <property fmtid="{D5CDD505-2E9C-101B-9397-08002B2CF9AE}" pid="8" name="MSIP_Label_8af03ff0-41c5-4c41-b55e-fabb8fae94be_Name">
    <vt:lpwstr>8af03ff0-41c5-4c41-b55e-fabb8fae94be</vt:lpwstr>
  </property>
  <property fmtid="{D5CDD505-2E9C-101B-9397-08002B2CF9AE}" pid="9" name="MSIP_Label_8af03ff0-41c5-4c41-b55e-fabb8fae94be_SetDate">
    <vt:lpwstr>2022-06-22T17:27:21Z</vt:lpwstr>
  </property>
  <property fmtid="{D5CDD505-2E9C-101B-9397-08002B2CF9AE}" pid="10" name="MSIP_Label_8af03ff0-41c5-4c41-b55e-fabb8fae94be_SiteId">
    <vt:lpwstr>9ce70869-60db-44fd-abe8-d2767077fc8f</vt:lpwstr>
  </property>
  <property fmtid="{D5CDD505-2E9C-101B-9397-08002B2CF9AE}" pid="11" name="OriginalDocID">
    <vt:lpwstr>0bbeb982-d5a0-4902-a5ac-39f2ef0ac6ad</vt:lpwstr>
  </property>
  <property fmtid="{D5CDD505-2E9C-101B-9397-08002B2CF9AE}" pid="12" name="TranslatedWith">
    <vt:lpwstr>Mercury</vt:lpwstr>
  </property>
</Properties>
</file>