
<file path=[Content_Types].xml><?xml version="1.0" encoding="utf-8"?>
<Types xmlns="http://schemas.openxmlformats.org/package/2006/content-types">
  <Default Extension="bin" ContentType="application/vnd.openxmlformats-officedocument.spreadsheetml.printerSettings"/>
  <Default Extension="docx" ContentType="application/vnd.openxmlformats-officedocument.wordprocessingml.document"/>
  <Default Extension="emf" ContentType="image/x-emf"/>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drawings/drawing2.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omments8.xml" ContentType="application/vnd.openxmlformats-officedocument.spreadsheetml.comments+xml"/>
  <Override PartName="/xl/charts/chart1.xml" ContentType="application/vnd.openxmlformats-officedocument.drawingml.chart+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codeName="ThisWorkbook"/>
  <mc:AlternateContent xmlns:mc="http://schemas.openxmlformats.org/markup-compatibility/2006">
    <mc:Choice Requires="x15">
      <x15ac:absPath xmlns:x15ac="http://schemas.microsoft.com/office/spreadsheetml/2010/11/ac" url="E:\Thomas-Commun\code\thomaslvz\nmat-form\excel_form\templates\v2\"/>
    </mc:Choice>
  </mc:AlternateContent>
  <xr:revisionPtr revIDLastSave="0" documentId="13_ncr:1_{F954219A-FB36-48EF-B38A-EC1692AE3D1C}" xr6:coauthVersionLast="47" xr6:coauthVersionMax="47" xr10:uidLastSave="{00000000-0000-0000-0000-000000000000}"/>
  <workbookProtection workbookAlgorithmName="SHA-512" workbookHashValue="UfWpvba4UajWm0RAEx7sKKVhBtvSSQJ62t/pjVOpGGpWWCHwrrvEYfWwoaUQJ4CFgbhlQLIj4WIKUw2lr+eVpg==" workbookSaltValue="/SwAFhty3DyAazolSxK+7g==" workbookSpinCount="100000" lockStructure="1"/>
  <bookViews>
    <workbookView xWindow="-120" yWindow="-120" windowWidth="29040" windowHeight="15840" tabRatio="681" xr2:uid="{00000000-000D-0000-FFFF-FFFF00000000}"/>
  </bookViews>
  <sheets>
    <sheet name="Capa" sheetId="1" r:id="rId1"/>
    <sheet name="Instruções" sheetId="2" r:id="rId2"/>
    <sheet name="Ind. 1" sheetId="3" r:id="rId3"/>
    <sheet name="Ind. 2" sheetId="4" r:id="rId4"/>
    <sheet name="Ind. 3" sheetId="5" r:id="rId5"/>
    <sheet name="Ind. 4" sheetId="6" r:id="rId6"/>
    <sheet name="Ind. 5" sheetId="7" r:id="rId7"/>
    <sheet name="Ind. 6" sheetId="8" r:id="rId8"/>
    <sheet name="Ind. 7" sheetId="9" r:id="rId9"/>
    <sheet name="Resumo" sheetId="10" r:id="rId10"/>
    <sheet name="Definições" sheetId="11" r:id="rId11"/>
    <sheet name="Ferramenta de coleta de dados" sheetId="16" r:id="rId12"/>
    <sheet name="Export sheet" sheetId="14" state="hidden" r:id="rId13"/>
    <sheet name="Source" sheetId="15" state="hidden" r:id="rId14"/>
  </sheets>
  <definedNames>
    <definedName name="_xlnm._FilterDatabase" localSheetId="13" hidden="1">Source!$A$1:$B$183</definedName>
    <definedName name="_Hlk90904726" localSheetId="1">Instruções!#REF!</definedName>
    <definedName name="_Toc91076098" localSheetId="10">Definições!$B$4</definedName>
    <definedName name="_Toc91076099" localSheetId="10">Definições!$B$51</definedName>
    <definedName name="_Toc91076100" localSheetId="10">Definições!$B$63</definedName>
    <definedName name="_Toc91076101" localSheetId="10">Definições!$B$94</definedName>
    <definedName name="_Toc91076102" localSheetId="10">Definições!$B$121</definedName>
    <definedName name="_Toc91076103" localSheetId="10">Definições!$B$130</definedName>
    <definedName name="_Toc91076104" localSheetId="10">Definições!$B$136</definedName>
    <definedName name="_Toc94187223" localSheetId="10">Definições!$B$2</definedName>
    <definedName name="hash">'Export sheet'!$H$52</definedName>
    <definedName name="List_geo_zone">OFFSET(Source!$A$2,0,0,COUNTA(Source!$A:$A)-1,1)</definedName>
    <definedName name="maturity_source">Source!$F$1:$G$6</definedName>
    <definedName name="Type_assessment">Source!$J$2:$J$3</definedName>
    <definedName name="_xlnm.Print_Area" localSheetId="2">'Ind. 1'!$B$2:$R$12</definedName>
    <definedName name="_xlnm.Print_Area" localSheetId="3">'Ind. 2'!$B$2:$R$11</definedName>
    <definedName name="_xlnm.Print_Area" localSheetId="4">'Ind. 3'!$B$2:$R$12</definedName>
    <definedName name="_xlnm.Print_Area" localSheetId="5">'Ind. 4'!$B$2:$R$11</definedName>
    <definedName name="_xlnm.Print_Area" localSheetId="6">'Ind. 5'!$B$2:$R$10</definedName>
    <definedName name="_xlnm.Print_Area" localSheetId="7">'Ind. 6'!$B$2:$R$10</definedName>
    <definedName name="_xlnm.Print_Area" localSheetId="8">'Ind. 7'!$B$2:$R$10</definedName>
    <definedName name="_xlnm.Print_Area" localSheetId="9">Resumo!$B$2:$F$66</definedName>
  </definedNames>
  <calcPr calcId="191029" iterateDelta="1E-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1" i="10" l="1"/>
  <c r="B9" i="10"/>
  <c r="F4" i="10"/>
  <c r="E4" i="10"/>
  <c r="C5" i="10"/>
  <c r="E8" i="10"/>
  <c r="C28" i="14" l="1"/>
  <c r="C27" i="14"/>
  <c r="C26" i="14"/>
  <c r="C25" i="14"/>
  <c r="C24" i="14"/>
  <c r="C23" i="14"/>
  <c r="C22" i="14"/>
  <c r="C21" i="14"/>
  <c r="C20" i="14"/>
  <c r="C19" i="14"/>
  <c r="C18" i="14"/>
  <c r="C17" i="14"/>
  <c r="C16" i="14"/>
  <c r="C15" i="14"/>
  <c r="C14" i="14"/>
  <c r="C13" i="14"/>
  <c r="D101" i="10"/>
  <c r="C100" i="10"/>
  <c r="E100" i="10" s="1"/>
  <c r="D6" i="9"/>
  <c r="R6" i="9" s="1"/>
  <c r="R5" i="9"/>
  <c r="D5" i="9"/>
  <c r="R6" i="8"/>
  <c r="D6" i="8"/>
  <c r="P5" i="8"/>
  <c r="C99" i="10" s="1"/>
  <c r="E99" i="10" s="1"/>
  <c r="D5" i="8"/>
  <c r="R5" i="8" s="1"/>
  <c r="R8" i="8" s="1"/>
  <c r="C38" i="10" s="1"/>
  <c r="D6" i="7"/>
  <c r="R6" i="7" s="1"/>
  <c r="M5" i="7"/>
  <c r="C98" i="10" s="1"/>
  <c r="E98" i="10" s="1"/>
  <c r="R7" i="6"/>
  <c r="D7" i="6"/>
  <c r="D6" i="6"/>
  <c r="R6" i="6" s="1"/>
  <c r="P5" i="6"/>
  <c r="D5" i="6" s="1"/>
  <c r="R5" i="6" s="1"/>
  <c r="R9" i="6" s="1"/>
  <c r="C32" i="10" s="1"/>
  <c r="D8" i="5"/>
  <c r="R8" i="5" s="1"/>
  <c r="P7" i="5"/>
  <c r="C96" i="10" s="1"/>
  <c r="E96" i="10" s="1"/>
  <c r="D7" i="5"/>
  <c r="R7" i="5" s="1"/>
  <c r="D6" i="5"/>
  <c r="R6" i="5" s="1"/>
  <c r="D5" i="5"/>
  <c r="R5" i="5" s="1"/>
  <c r="P7" i="4"/>
  <c r="M7" i="4"/>
  <c r="J7" i="4"/>
  <c r="D7" i="4" s="1"/>
  <c r="R7" i="4" s="1"/>
  <c r="D6" i="4"/>
  <c r="R6" i="4" s="1"/>
  <c r="R5" i="4"/>
  <c r="D5" i="4"/>
  <c r="D8" i="3"/>
  <c r="R8" i="3" s="1"/>
  <c r="J7" i="3"/>
  <c r="D7" i="3"/>
  <c r="R7" i="3" s="1"/>
  <c r="D6" i="3"/>
  <c r="R6" i="3" s="1"/>
  <c r="P5" i="3"/>
  <c r="M5" i="3"/>
  <c r="C94" i="10" s="1"/>
  <c r="J5" i="3"/>
  <c r="F32" i="14"/>
  <c r="F35" i="14"/>
  <c r="E2" i="14"/>
  <c r="F4" i="14"/>
  <c r="F22" i="14"/>
  <c r="F2" i="14"/>
  <c r="E12" i="14"/>
  <c r="E31" i="14"/>
  <c r="F39" i="14"/>
  <c r="F12" i="14"/>
  <c r="E29" i="14"/>
  <c r="E26" i="14"/>
  <c r="E35" i="14"/>
  <c r="F37" i="14"/>
  <c r="F42" i="14"/>
  <c r="F31" i="14"/>
  <c r="E7" i="14"/>
  <c r="E36" i="14"/>
  <c r="F29" i="14"/>
  <c r="E9" i="14"/>
  <c r="F20" i="14"/>
  <c r="E42" i="14"/>
  <c r="E8" i="14"/>
  <c r="E23" i="14"/>
  <c r="F11" i="14"/>
  <c r="F41" i="14"/>
  <c r="F23" i="14"/>
  <c r="F25" i="14"/>
  <c r="F46" i="14"/>
  <c r="F45" i="14"/>
  <c r="E33" i="14"/>
  <c r="E15" i="14"/>
  <c r="E5" i="14"/>
  <c r="F30" i="14"/>
  <c r="F36" i="14"/>
  <c r="E25" i="14"/>
  <c r="E51" i="14"/>
  <c r="E30" i="14"/>
  <c r="E20" i="14"/>
  <c r="F21" i="14"/>
  <c r="F33" i="14"/>
  <c r="F40" i="14"/>
  <c r="E11" i="14"/>
  <c r="F8" i="14"/>
  <c r="E39" i="14"/>
  <c r="E38" i="14"/>
  <c r="F50" i="14"/>
  <c r="E40" i="14"/>
  <c r="F15" i="14"/>
  <c r="F34" i="14"/>
  <c r="E18" i="14"/>
  <c r="E47" i="14"/>
  <c r="E34" i="14"/>
  <c r="F44" i="14"/>
  <c r="E21" i="14"/>
  <c r="E28" i="14"/>
  <c r="E41" i="14"/>
  <c r="F14" i="14"/>
  <c r="E50" i="14"/>
  <c r="F38" i="14"/>
  <c r="F17" i="14"/>
  <c r="F9" i="14"/>
  <c r="E16" i="14"/>
  <c r="E44" i="14"/>
  <c r="E4" i="14"/>
  <c r="E22" i="14"/>
  <c r="F10" i="14"/>
  <c r="E27" i="14"/>
  <c r="F28" i="14"/>
  <c r="F49" i="14"/>
  <c r="F16" i="14"/>
  <c r="E3" i="14"/>
  <c r="E17" i="14"/>
  <c r="E24" i="14"/>
  <c r="F18" i="14"/>
  <c r="F27" i="14"/>
  <c r="E6" i="14"/>
  <c r="E10" i="14"/>
  <c r="F6" i="14"/>
  <c r="E14" i="14"/>
  <c r="F51" i="14"/>
  <c r="E46" i="14"/>
  <c r="E19" i="14"/>
  <c r="F24" i="14"/>
  <c r="E43" i="14"/>
  <c r="F43" i="14"/>
  <c r="E45" i="14"/>
  <c r="E49" i="14"/>
  <c r="F3" i="14"/>
  <c r="E37" i="14"/>
  <c r="F26" i="14"/>
  <c r="F13" i="14"/>
  <c r="F5" i="14"/>
  <c r="F19" i="14"/>
  <c r="E13" i="14"/>
  <c r="E32" i="14"/>
  <c r="F47" i="14"/>
  <c r="F7" i="14"/>
  <c r="R9" i="4" l="1"/>
  <c r="C26" i="10" s="1"/>
  <c r="R10" i="5"/>
  <c r="C29" i="10" s="1"/>
  <c r="E94" i="10"/>
  <c r="R8" i="9"/>
  <c r="C41" i="10" s="1"/>
  <c r="C95" i="10"/>
  <c r="E95" i="10" s="1"/>
  <c r="C97" i="10"/>
  <c r="E97" i="10" s="1"/>
  <c r="D5" i="3"/>
  <c r="R5" i="3" s="1"/>
  <c r="R10" i="3" s="1"/>
  <c r="C23" i="10" s="1"/>
  <c r="D5" i="7"/>
  <c r="R5" i="7" s="1"/>
  <c r="R8" i="7" s="1"/>
  <c r="C35" i="10" s="1"/>
  <c r="G49" i="14"/>
  <c r="G27" i="14"/>
  <c r="G5" i="14"/>
  <c r="G50" i="14"/>
  <c r="G18" i="14"/>
  <c r="G7" i="14"/>
  <c r="G33" i="14"/>
  <c r="G6" i="14"/>
  <c r="G30" i="14"/>
  <c r="G51" i="14"/>
  <c r="G39" i="14"/>
  <c r="G45" i="14"/>
  <c r="G15" i="14"/>
  <c r="G2" i="14"/>
  <c r="G40" i="14"/>
  <c r="G20" i="14"/>
  <c r="G21" i="14"/>
  <c r="G44" i="14"/>
  <c r="G13" i="14"/>
  <c r="G12" i="14"/>
  <c r="G16" i="14"/>
  <c r="G46" i="14"/>
  <c r="G26" i="14"/>
  <c r="G14" i="14"/>
  <c r="G9" i="14"/>
  <c r="G32" i="14"/>
  <c r="G17" i="14"/>
  <c r="G34" i="14"/>
  <c r="G37" i="14"/>
  <c r="G28" i="14"/>
  <c r="G25" i="14"/>
  <c r="G8" i="14"/>
  <c r="G29" i="14"/>
  <c r="G31" i="14"/>
  <c r="G35" i="14"/>
  <c r="G19" i="14"/>
  <c r="G23" i="14"/>
  <c r="G11" i="14"/>
  <c r="G41" i="14"/>
  <c r="G38" i="14"/>
  <c r="G22" i="14"/>
  <c r="G36" i="14"/>
  <c r="G43" i="14"/>
  <c r="G24" i="14"/>
  <c r="G3" i="14"/>
  <c r="G42" i="14"/>
  <c r="G47" i="14"/>
  <c r="G4" i="14"/>
  <c r="G10" i="14"/>
  <c r="C101" i="10" l="1"/>
  <c r="E101" i="10" s="1"/>
  <c r="F46" i="10" s="1"/>
  <c r="H39" i="14"/>
  <c r="H8" i="14"/>
  <c r="H35" i="14"/>
  <c r="H24" i="14"/>
  <c r="H46" i="14"/>
  <c r="H25" i="14"/>
  <c r="H43" i="14"/>
  <c r="H18" i="14"/>
  <c r="H11" i="14"/>
  <c r="H22" i="14"/>
  <c r="H10" i="14"/>
  <c r="H17" i="14"/>
  <c r="H2" i="14"/>
  <c r="H4" i="14"/>
  <c r="H26" i="14"/>
  <c r="H29" i="14"/>
  <c r="H14" i="14"/>
  <c r="H3" i="14"/>
  <c r="H34" i="14"/>
  <c r="H31" i="14"/>
  <c r="H36" i="14"/>
  <c r="H9" i="14"/>
  <c r="H40" i="14"/>
  <c r="H15" i="14"/>
  <c r="H50" i="14"/>
  <c r="H30" i="14"/>
  <c r="H7" i="14"/>
  <c r="H20" i="14"/>
  <c r="H45" i="14"/>
  <c r="H44" i="14"/>
  <c r="H12" i="14"/>
  <c r="H51" i="14"/>
  <c r="H16" i="14"/>
  <c r="H41" i="14"/>
  <c r="H32" i="14"/>
  <c r="H38" i="14"/>
  <c r="H13" i="14"/>
  <c r="H28" i="14"/>
  <c r="H47" i="14"/>
  <c r="H27" i="14"/>
  <c r="H23" i="14"/>
  <c r="H6" i="14"/>
  <c r="H19" i="14"/>
  <c r="H33" i="14"/>
  <c r="H42" i="14"/>
  <c r="H37" i="14"/>
  <c r="H49" i="14"/>
  <c r="H21" i="14"/>
  <c r="H5" i="14"/>
  <c r="H48" i="1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Auteur inconnu</author>
  </authors>
  <commentList>
    <comment ref="D5" authorId="0" shapeId="0" xr:uid="{00000000-0006-0000-0200-000001000000}">
      <text>
        <r>
          <rPr>
            <sz val="11"/>
            <color theme="1"/>
            <rFont val="Calibri"/>
            <family val="2"/>
            <charset val="1"/>
          </rPr>
          <t>"Basic" is the default entry. This "x" will be removed once you select any other level.</t>
        </r>
      </text>
    </comment>
    <comment ref="D6" authorId="0" shapeId="0" xr:uid="{00000000-0006-0000-0200-000002000000}">
      <text>
        <r>
          <rPr>
            <sz val="11"/>
            <color theme="1"/>
            <rFont val="Calibri"/>
            <family val="2"/>
            <charset val="1"/>
          </rPr>
          <t>“Básico" é a entrada padrão. Este "x" será excluído ao selecionar qualquer outro nível.</t>
        </r>
      </text>
    </comment>
    <comment ref="D7" authorId="0" shapeId="0" xr:uid="{00000000-0006-0000-0200-000003000000}">
      <text>
        <r>
          <rPr>
            <sz val="11"/>
            <color theme="1"/>
            <rFont val="Calibri"/>
            <family val="2"/>
            <charset val="1"/>
          </rPr>
          <t>“Básico" é a entrada padrão. Este "x" será excluído ao selecionar qualquer outro nível.</t>
        </r>
      </text>
    </comment>
    <comment ref="N7" authorId="0" shapeId="0" xr:uid="{00000000-0006-0000-0200-000004000000}">
      <text>
        <r>
          <rPr>
            <sz val="11"/>
            <color theme="1"/>
            <rFont val="Calibri"/>
            <family val="2"/>
            <charset val="1"/>
          </rPr>
          <t>Nas células com múltiplos elementos, todos os elementos devem estar presentes. Caso só alguns sejam observados, é possível fazer anotações em seu relatório.</t>
        </r>
      </text>
    </comment>
    <comment ref="D8" authorId="0" shapeId="0" xr:uid="{00000000-0006-0000-0200-000005000000}">
      <text>
        <r>
          <rPr>
            <sz val="11"/>
            <color theme="1"/>
            <rFont val="Calibri"/>
            <family val="2"/>
            <charset val="1"/>
          </rPr>
          <t>“Básico" é a entrada padrão. Este "x" será excluído ao selecionar qualquer outro nível.</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Auteur inconnu</author>
  </authors>
  <commentList>
    <comment ref="D5" authorId="0" shapeId="0" xr:uid="{00000000-0006-0000-0300-000001000000}">
      <text>
        <r>
          <rPr>
            <sz val="11"/>
            <color theme="1"/>
            <rFont val="Calibri"/>
            <family val="2"/>
            <charset val="1"/>
          </rPr>
          <t>“Básico" é a entrada padrão. Este "x" será excluído ao selecionar qualquer outro nível.</t>
        </r>
      </text>
    </comment>
    <comment ref="K5" authorId="0" shapeId="0" xr:uid="{00000000-0006-0000-0300-000002000000}">
      <text>
        <r>
          <rPr>
            <sz val="11"/>
            <color theme="1"/>
            <rFont val="Calibri"/>
            <family val="2"/>
            <charset val="1"/>
          </rPr>
          <t>Nas células com múltiplos elementos, todos os elementos devem estar presentes. Caso só alguns sejam observados, é possível fazer anotações em seu relatório.</t>
        </r>
      </text>
    </comment>
    <comment ref="D6" authorId="0" shapeId="0" xr:uid="{00000000-0006-0000-0300-000003000000}">
      <text>
        <r>
          <rPr>
            <sz val="11"/>
            <color theme="1"/>
            <rFont val="Calibri"/>
            <family val="2"/>
            <charset val="1"/>
          </rPr>
          <t xml:space="preserve">“Básico" é a entrada padrão. Este "x" será excluído ao selecionar qualquer outro nível. </t>
        </r>
      </text>
    </comment>
    <comment ref="N6" authorId="0" shapeId="0" xr:uid="{00000000-0006-0000-0300-000004000000}">
      <text>
        <r>
          <rPr>
            <sz val="11"/>
            <color theme="1"/>
            <rFont val="Calibri"/>
            <family val="2"/>
            <charset val="1"/>
          </rPr>
          <t>Nas células com múltiplos elementos, todos os elementos devem estar presentes. Caso só alguns sejam observados, é possível fazer anotações em seu relatório.</t>
        </r>
      </text>
    </comment>
    <comment ref="D7" authorId="0" shapeId="0" xr:uid="{00000000-0006-0000-0300-000005000000}">
      <text>
        <r>
          <rPr>
            <sz val="11"/>
            <color theme="1"/>
            <rFont val="Calibri"/>
            <family val="2"/>
            <charset val="1"/>
          </rPr>
          <t xml:space="preserve">“Básico" é a entrada padrão. Este "x" será excluído ao selecionar qualquer outro nível.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Auteur inconnu</author>
  </authors>
  <commentList>
    <comment ref="D5" authorId="0" shapeId="0" xr:uid="{00000000-0006-0000-0400-000001000000}">
      <text>
        <r>
          <rPr>
            <sz val="11"/>
            <color theme="1"/>
            <rFont val="Calibri"/>
            <family val="2"/>
            <charset val="1"/>
          </rPr>
          <t>“Básico" é a entrada padrão. Este "x" será excluído ao selecionar qualquer outro nível.</t>
        </r>
      </text>
    </comment>
    <comment ref="D6" authorId="0" shapeId="0" xr:uid="{00000000-0006-0000-0400-000002000000}">
      <text>
        <r>
          <rPr>
            <sz val="11"/>
            <color theme="1"/>
            <rFont val="Calibri"/>
            <family val="2"/>
            <charset val="1"/>
          </rPr>
          <t>“Básico" é a entrada padrão. Este "x" será excluído ao selecionar qualquer outro nível.</t>
        </r>
      </text>
    </comment>
    <comment ref="D7" authorId="0" shapeId="0" xr:uid="{00000000-0006-0000-0400-000003000000}">
      <text>
        <r>
          <rPr>
            <sz val="11"/>
            <color theme="1"/>
            <rFont val="Calibri"/>
            <family val="2"/>
            <charset val="1"/>
          </rPr>
          <t>“Básico" é a entrada padrão. Este "x" será excluído ao selecionar qualquer outro nível.</t>
        </r>
      </text>
    </comment>
    <comment ref="D8" authorId="0" shapeId="0" xr:uid="{00000000-0006-0000-0400-000004000000}">
      <text>
        <r>
          <rPr>
            <sz val="11"/>
            <color theme="1"/>
            <rFont val="Calibri"/>
            <family val="2"/>
            <charset val="1"/>
          </rPr>
          <t>“Básico" é a entrada padrão. Este "x" será excluído ao selecionar qualquer outro nível.</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Auteur inconnu</author>
  </authors>
  <commentList>
    <comment ref="D5" authorId="0" shapeId="0" xr:uid="{00000000-0006-0000-0500-000001000000}">
      <text>
        <r>
          <rPr>
            <sz val="11"/>
            <color theme="1"/>
            <rFont val="Calibri"/>
            <family val="2"/>
            <charset val="1"/>
          </rPr>
          <t>“Básico" é a entrada padrão. Este "x" será excluído ao selecionar qualquer outro nível.</t>
        </r>
      </text>
    </comment>
    <comment ref="H5" authorId="0" shapeId="0" xr:uid="{00000000-0006-0000-0500-000002000000}">
      <text>
        <r>
          <rPr>
            <sz val="11"/>
            <color theme="1"/>
            <rFont val="Calibri"/>
            <family val="2"/>
            <charset val="1"/>
          </rPr>
          <t>Nas células com múltiplos elementos, todos os elementos devem estar presentes. Caso só alguns sejam observados, é possível fazer anotações em seu relatório.</t>
        </r>
      </text>
    </comment>
    <comment ref="K5" authorId="0" shapeId="0" xr:uid="{00000000-0006-0000-0500-000003000000}">
      <text>
        <r>
          <rPr>
            <sz val="11"/>
            <color theme="1"/>
            <rFont val="Calibri"/>
            <family val="2"/>
            <charset val="1"/>
          </rPr>
          <t>Nas células com múltiplos elementos, todos os elementos devem estar presentes. Caso só alguns sejam observados, é possível fazer anotações em seu relatório.</t>
        </r>
      </text>
    </comment>
    <comment ref="D6" authorId="0" shapeId="0" xr:uid="{00000000-0006-0000-0500-000004000000}">
      <text>
        <r>
          <rPr>
            <sz val="11"/>
            <color theme="1"/>
            <rFont val="Calibri"/>
            <family val="2"/>
            <charset val="1"/>
          </rPr>
          <t>“Básico" é a entrada padrão. Este "x" será excluído ao selecionar qualquer outro nível.</t>
        </r>
      </text>
    </comment>
    <comment ref="N6" authorId="0" shapeId="0" xr:uid="{00000000-0006-0000-0500-000005000000}">
      <text>
        <r>
          <rPr>
            <sz val="11"/>
            <color theme="1"/>
            <rFont val="Calibri"/>
            <family val="2"/>
            <charset val="1"/>
          </rPr>
          <t>Nas células com múltiplos elementos, todos os elementos devem estar presentes. Caso só alguns sejam observados, é possível fazer anotações em seu relatório.</t>
        </r>
      </text>
    </comment>
    <comment ref="Q6" authorId="0" shapeId="0" xr:uid="{00000000-0006-0000-0500-000006000000}">
      <text>
        <r>
          <rPr>
            <sz val="11"/>
            <color theme="1"/>
            <rFont val="Calibri"/>
            <family val="2"/>
            <charset val="1"/>
          </rPr>
          <t>Nas células com múltiplos elementos, todos os elementos devem estar presentes. Caso só alguns sejam observados, é possível fazer anotações em seu relatório.</t>
        </r>
      </text>
    </comment>
    <comment ref="D7" authorId="0" shapeId="0" xr:uid="{00000000-0006-0000-0500-000007000000}">
      <text>
        <r>
          <rPr>
            <sz val="11"/>
            <color theme="1"/>
            <rFont val="Calibri"/>
            <family val="2"/>
            <charset val="1"/>
          </rPr>
          <t>“Básico" é a entrada padrão. Este "x" será excluído ao selecionar qualquer outro nível.</t>
        </r>
      </text>
    </comment>
    <comment ref="H7" authorId="0" shapeId="0" xr:uid="{00000000-0006-0000-0500-000008000000}">
      <text>
        <r>
          <rPr>
            <sz val="11"/>
            <color theme="1"/>
            <rFont val="Calibri"/>
            <family val="2"/>
            <charset val="1"/>
          </rPr>
          <t>Nas células com múltiplos elementos, todos os elementos devem estar presentes. Caso só alguns sejam observados, é possível fazer anotações em seu relatório.</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Auteur inconnu</author>
  </authors>
  <commentList>
    <comment ref="D5" authorId="0" shapeId="0" xr:uid="{00000000-0006-0000-0600-000001000000}">
      <text>
        <r>
          <rPr>
            <sz val="11"/>
            <color theme="1"/>
            <rFont val="Calibri"/>
            <family val="2"/>
            <charset val="1"/>
          </rPr>
          <t>“Básico" é a entrada padrão. Este "x" será excluído ao selecionar qualquer outro nível.</t>
        </r>
      </text>
    </comment>
    <comment ref="D6" authorId="0" shapeId="0" xr:uid="{00000000-0006-0000-0600-000002000000}">
      <text>
        <r>
          <rPr>
            <sz val="11"/>
            <color theme="1"/>
            <rFont val="Calibri"/>
            <family val="2"/>
            <charset val="1"/>
          </rPr>
          <t>“Básico" é a entrada padrão. Este "x" será excluído ao selecionar qualquer outro nível.</t>
        </r>
      </text>
    </comment>
    <comment ref="N6" authorId="0" shapeId="0" xr:uid="{00000000-0006-0000-0600-000003000000}">
      <text>
        <r>
          <rPr>
            <sz val="11"/>
            <color theme="1"/>
            <rFont val="Calibri"/>
            <family val="2"/>
            <charset val="1"/>
          </rPr>
          <t>Nas células com múltiplos elementos, todos os elementos devem estar presentes. Caso só alguns sejam observados, é possível fazer anotações em seu relatório.</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Auteur inconnu</author>
  </authors>
  <commentList>
    <comment ref="D5" authorId="0" shapeId="0" xr:uid="{00000000-0006-0000-0700-000001000000}">
      <text>
        <r>
          <rPr>
            <sz val="11"/>
            <color theme="1"/>
            <rFont val="Calibri"/>
            <family val="2"/>
            <charset val="1"/>
          </rPr>
          <t>“Básico" é a entrada padrão. Este "x" será excluído ao selecionar qualquer outro nível.</t>
        </r>
      </text>
    </comment>
    <comment ref="H5" authorId="0" shapeId="0" xr:uid="{00000000-0006-0000-0700-000002000000}">
      <text>
        <r>
          <rPr>
            <sz val="11"/>
            <color theme="1"/>
            <rFont val="Calibri"/>
            <family val="2"/>
            <charset val="1"/>
          </rPr>
          <t>Nas células com múltiplos elementos, todos os elementos devem estar presentes. Caso só alguns sejam observados, é possível fazer anotações em seu relatório.</t>
        </r>
      </text>
    </comment>
    <comment ref="K5" authorId="0" shapeId="0" xr:uid="{00000000-0006-0000-0700-000003000000}">
      <text>
        <r>
          <rPr>
            <sz val="11"/>
            <color theme="1"/>
            <rFont val="Calibri"/>
            <family val="2"/>
            <charset val="1"/>
          </rPr>
          <t>Nas células com múltiplos elementos, todos os elementos devem estar presentes. Caso só alguns sejam observados, é possível fazer anotações em seu relatório.</t>
        </r>
      </text>
    </comment>
    <comment ref="N5" authorId="0" shapeId="0" xr:uid="{00000000-0006-0000-0700-000004000000}">
      <text>
        <r>
          <rPr>
            <sz val="11"/>
            <color theme="1"/>
            <rFont val="Calibri"/>
            <family val="2"/>
            <charset val="1"/>
          </rPr>
          <t>Nas células com múltiplos elementos, todos os elementos devem estar presentes. Caso só alguns sejam observados, é possível fazer anotações em seu relatório.</t>
        </r>
      </text>
    </comment>
    <comment ref="D6" authorId="0" shapeId="0" xr:uid="{00000000-0006-0000-0700-000005000000}">
      <text>
        <r>
          <rPr>
            <sz val="11"/>
            <color theme="1"/>
            <rFont val="Calibri"/>
            <family val="2"/>
            <charset val="1"/>
          </rPr>
          <t>“Básico" é a entrada padrão. Este "x" será excluído ao selecionar qualquer outro nível.</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Auteur inconnu</author>
  </authors>
  <commentList>
    <comment ref="D5" authorId="0" shapeId="0" xr:uid="{00000000-0006-0000-0800-000001000000}">
      <text>
        <r>
          <rPr>
            <sz val="11"/>
            <color theme="1"/>
            <rFont val="Calibri"/>
            <family val="2"/>
            <charset val="1"/>
          </rPr>
          <t>“Básico" é a entrada padrão. Este "x" será excluído ao selecionar qualquer outro nível.</t>
        </r>
      </text>
    </comment>
    <comment ref="N5" authorId="0" shapeId="0" xr:uid="{00000000-0006-0000-0800-000002000000}">
      <text>
        <r>
          <rPr>
            <sz val="11"/>
            <color theme="1"/>
            <rFont val="Calibri"/>
            <family val="2"/>
            <charset val="1"/>
          </rPr>
          <t>In cells that have multiple elements, all elements must be present. If only some are met, you can make notes in your report.</t>
        </r>
      </text>
    </comment>
    <comment ref="D6" authorId="0" shapeId="0" xr:uid="{00000000-0006-0000-0800-000003000000}">
      <text>
        <r>
          <rPr>
            <sz val="11"/>
            <color theme="1"/>
            <rFont val="Calibri"/>
            <family val="2"/>
            <charset val="1"/>
          </rPr>
          <t>“Básico" é a entrada padrão. Este "x" será excluído ao selecionar qualquer outro nível.</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Auteur inconnu</author>
  </authors>
  <commentList>
    <comment ref="C13" authorId="0" shapeId="0" xr:uid="{00000000-0006-0000-0900-000001000000}">
      <text>
        <r>
          <rPr>
            <sz val="11"/>
            <color theme="1"/>
            <rFont val="Calibri"/>
            <family val="2"/>
            <charset val="1"/>
          </rPr>
          <t>Recomendamos incluir os membros separados por vírgulas, a fim de caber neste espaço.</t>
        </r>
      </text>
    </comment>
    <comment ref="D22" authorId="0" shapeId="0" xr:uid="{00000000-0006-0000-0900-000002000000}">
      <text>
        <r>
          <rPr>
            <sz val="11"/>
            <color theme="1"/>
            <rFont val="Calibri"/>
            <family val="2"/>
            <charset val="1"/>
          </rPr>
          <t>Para incluir novas linhas  na mesma célula, pressione ALT+ENTER.</t>
        </r>
      </text>
    </comment>
  </commentList>
</comments>
</file>

<file path=xl/sharedStrings.xml><?xml version="1.0" encoding="utf-8"?>
<sst xmlns="http://schemas.openxmlformats.org/spreadsheetml/2006/main" count="1016" uniqueCount="769">
  <si>
    <t>Ferramenta de Avaliação de Maturidade do NITAG (NMAT)</t>
  </si>
  <si>
    <t>A Ferramenta de Avaliação de Maturidade do NITAG (NMAT) foi criada como uma ferramenta prática de planejamento, monitoramento e avaliação para orientar o desenvolvimento e fortalecimento do NITAG. A NMAT oferece aos NITAG e parceiros um mecanismo para avaliar a maturidade de um NITAG, além de uma estrutura para organizar e priorizar as próximas etapas concretas e viáveis das atividades de fortalecimento do NITAG. A NMAT estabelece etapas mensuráveis na maturidade do NITAG, concebidas como um fluxo lógico de políticas e procedimentos implantados para avançar do nível básico à vanguarda. Não é prescritiva nem pretende substituir as estratégias regionais ou nacionais de fortalecimento do NITAG, e foi elaborada como um guia prático para desenvolver uma estratégia progressiva de fortalecimento do NITAG.</t>
  </si>
  <si>
    <t>Para continuar selecione a guia "Instruções".</t>
  </si>
  <si>
    <t>Instruções para preencher a Ferramenta de Avaliação de Maturidade do NITAG (NMAT)</t>
  </si>
  <si>
    <t>Antes de usar esta ferramenta</t>
  </si>
  <si>
    <t>Se solicitado, clique em Habilitar macros, Habilitar conteúdo ou Habilitar edição na parte superior esquerda da tela antes de usar esta ferramenta. Caso queira ampliar ou diminuir o texto para ajustá-lo ao tamanho da sua tela, use o controle deslizante de zoom localizado no canto inferior direito, abaixo das guias da planilha.</t>
  </si>
  <si>
    <t>Leia todas as guias da ferramenta — e assista ao Tutorial em vídeo da NMAT — para compreender o processo.</t>
  </si>
  <si>
    <t>Reúna os membros necessários da equipe para fazer a avaliação e confirme se todos concordam com o processo e as definições.</t>
  </si>
  <si>
    <t>Forneça os documentos essenciais para análise, conforme indicado no tutorial, às pessoas de contato indicadas.</t>
  </si>
  <si>
    <t xml:space="preserve">Colete dados para ajudar a responder às perguntas. A Ferramenta de Coleta de Dados da NMAT (última guia desta planilha) é opcional e pode ajudar a reunir informações. </t>
  </si>
  <si>
    <t xml:space="preserve">Peça aos membros da equipe e aos participantes convidados que leiam toda a ferramenta e façam anotações como preparação para uma sessão de grupo. Entre os participantes convidados devem estar, no mínimo, os membros principais (votantes) do NITAG e da Secretaria. Todos os integrantes dos NITAG (p. ex., membros ex officio e de ligação) e outras partes interessadas também podem ser convidados para reunião. </t>
  </si>
  <si>
    <t>Preenchimento da avaliação</t>
  </si>
  <si>
    <t xml:space="preserve">Reúnam-se para preencher a avaliação. </t>
  </si>
  <si>
    <t>Se solicitado, clique em Habilitar macros, Habilitar conteúdo ou Habilitar edição na parte superior esquerda da tela, antes de usar esta ferramenta. Dependendo do tamanho da tela, você pode ampliar ou diminuir o texto. Use o controle deslizante de zoom do Excel (canto inferior direito, abaixo das guias da planilha).</t>
  </si>
  <si>
    <t xml:space="preserve">Pode ser útil ter um secretário que compartilhe a tela e preencha o formulário. </t>
  </si>
  <si>
    <t>Siga as instruções do Tutorial em Vídeo da NMAT. Eis alguns lembretes.</t>
  </si>
  <si>
    <t xml:space="preserve">- Comece pelo Indicador 1. Preencha uma linha (subindicador) de cada vez.  </t>
  </si>
  <si>
    <t>- Comece pelo lado esquerdo da linha e marque com "x" cada critério atendido pelo NITAG. (Pressione ENTER após digitar cada x.)</t>
  </si>
  <si>
    <t>- As células com bordas verdes podem ser marcadas. As células com triângulos vermelhos estão bloqueadas.</t>
  </si>
  <si>
    <t>- A coluna de resultados sempre mostrará o nível para o qual foram cumpridos TODOS os critérios. Por exemplo, o resultado não será "Avançado" a menos que você tenha marcado também os critérios relativos a “Em desenvolvimento" e "Intermediário”.</t>
  </si>
  <si>
    <t>Resumo e  próximos passos</t>
  </si>
  <si>
    <t>Depois de preencher os sete indicadores, selecione a guia “Resumo" para ver os resultados gerais.</t>
  </si>
  <si>
    <t>Preencha a parte superior do resumo, incluindo uma descrição dos pontos fortes e desafios gerais do NITAG.</t>
  </si>
  <si>
    <t>Enumere os próximos passos recomendados para cada indicador identificado em sua avaliação do NITAG. Considere os níveis inferiores de maturidade não alcançados, suas entrevistas e os itens de discussão na reunião.</t>
  </si>
  <si>
    <t>Na lista de próximos passos recomendados para cada indicador, descreva em detalhes: ações planejadas, partes responsáveis e prazos.</t>
  </si>
  <si>
    <t>Se necessário, reforce a priorização das ações planejadas.</t>
  </si>
  <si>
    <t>Identifique se serão necessários recursos para executar as ações planejadas para fortalecer o NITAG. Em caso afirmativo, discuta como eles serão obtidos.</t>
  </si>
  <si>
    <t xml:space="preserve">Compartilhe o resumo dos resultados da avaliação com todo o NITAG e outras partes interessadas. Considere que o compartilhamento dos resultados com o MS e as partes interessadas pode destacar pontos fortes, desafios e eventuais recursos necessários. </t>
  </si>
  <si>
    <t>Estabeleça o cronograma das futuras avaliações.</t>
  </si>
  <si>
    <t>INDICADOR 1: CRIAÇÃO E COMPOSIÇÃO</t>
  </si>
  <si>
    <t>Básico</t>
  </si>
  <si>
    <t>Em desenvolvimento</t>
  </si>
  <si>
    <t>Intermediário</t>
  </si>
  <si>
    <t>Avançado</t>
  </si>
  <si>
    <t>Vanguarda</t>
  </si>
  <si>
    <t>RESULTADOS</t>
  </si>
  <si>
    <t>Situação oficial</t>
  </si>
  <si>
    <t>Nenhuma medida ou documento oficial criou o NITAG.</t>
  </si>
  <si>
    <t>Medidas ou documentos oficiais criaram o NITAG.</t>
  </si>
  <si>
    <t>Haverá preenchimento automático do campo Intermediário ao selecionar Em desenvolvimento.</t>
  </si>
  <si>
    <t>Haverá preenchimento automático do campo Avançado ao selecionar Em desenvolvimento.</t>
  </si>
  <si>
    <t>Haverá preenchimento automático do campo Vanguarda ao selecionar Em desenvolvimento.</t>
  </si>
  <si>
    <t>Termos de referência</t>
  </si>
  <si>
    <t>O NITAG não tem termos de referência (TR) por escrito.</t>
  </si>
  <si>
    <t>O NITAG tem TR por escrito, incluindo um mandato que define o escopo do trabalho.</t>
  </si>
  <si>
    <t>Os TR tratam da estrutura do NITAG e toda atualização é informada aos membros. Todos os membros têm ciência dos TR.</t>
  </si>
  <si>
    <t xml:space="preserve">Os TR são revisados e atualizados regularmente.
</t>
  </si>
  <si>
    <t>Os TR são revisados pelo menos a cada 3 anos e atualizados conforme a necessidade.</t>
  </si>
  <si>
    <t>Diversidade de especialidades</t>
  </si>
  <si>
    <t>Menos de cinco áreas de especialização representadas pelos membros do NITAG.</t>
  </si>
  <si>
    <t>No mínimo cinco áreas de especialização representadas pelos membros do NITAG.</t>
  </si>
  <si>
    <t>As áreas de especialização dos membros abrangem o curso de vida. O NITAG tem acesso a outras áreas de especialização.</t>
  </si>
  <si>
    <t>Há uma redundância de especialistas entre os membros, de maneira que as áreas de especialização mínimas ainda estão representadas em caso de ausências.</t>
  </si>
  <si>
    <t>Afiliação</t>
  </si>
  <si>
    <t>Não há práticas ou processos implantados relativos ao direito de voto, recrutamento ou limites de duração do mandato dos membros principais.</t>
  </si>
  <si>
    <t>Os membros principais têm direito de voto, ao contrário dos membros não principais.</t>
  </si>
  <si>
    <t>A duração do mandato dos membros principais é limitada e escalonada.</t>
  </si>
  <si>
    <t>Há concorrência aberta às vagas.</t>
  </si>
  <si>
    <t>Há um processo político para o desligamento antes do término do mandato.</t>
  </si>
  <si>
    <t xml:space="preserve">NÍVEL GERAL DE MATURIDADE PARA ESTE INDICADOR  </t>
  </si>
  <si>
    <t>OBSERVAÇÕES</t>
  </si>
  <si>
    <t>Lembretes:</t>
  </si>
  <si>
    <t xml:space="preserve">Preencha uma linha de cada vez. </t>
  </si>
  <si>
    <t>Comece pelo lado esquerdo da linha e insira um "x" em cada critério cumprido pelo NITAG. (Pressione ENTER após digitar cada x.)</t>
  </si>
  <si>
    <t>As células com bordas verdes podem ser preenchidas, bem como as OBSERVAÇÕES. Todas as outras células estão bloqueadas.</t>
  </si>
  <si>
    <t>Todos os termos em negrito estão na guia Definições.</t>
  </si>
  <si>
    <t>Se uma célula tiver vários critérios, TODOS devem ser cumpridos.</t>
  </si>
  <si>
    <t xml:space="preserve">A coluna “Resultados” sempre mostrará o nível para o qual foram cumpridos TODOS os critérios, INCLUINDO os critérios de níveis inferiores. Por exemplo, se você indicar o cumprimento dos critérios dos níveis Em desenvolvimento, Avançado e Vanguarda em uma linha, mas não do nível Intermediário, o resultado será “Em desenvolvimento”, pois esse é o nível mais elevado para o qual foram cumpridos todos os critérios nessa linha. </t>
  </si>
  <si>
    <t>INDICADOR 2: INDEPENDÊNCIA E IMPARCIALIDADE</t>
  </si>
  <si>
    <t>Processo de revelação e conflito de interesses</t>
  </si>
  <si>
    <t>A declaração de interesses (DI) não é obrigatória para os membros principais.</t>
  </si>
  <si>
    <t>A DI é obrigatória para a nomeação dos membros principais.</t>
  </si>
  <si>
    <t>A DI é obrigatória para os membros da secretaria e do grupo de trabalho. As DI são atualizadas com regularidade.
O NITAG segue uma política formal de conflito de interesses (CI) por escrito, com definição de tipos de CI.</t>
  </si>
  <si>
    <t>A política de conflito de interesses (CI) descreve processo(s) para avaliar e administrar os CI.</t>
  </si>
  <si>
    <t>A DI é obrigatória para os membros não principais, no processo de nomeação e em caso de mudança.
A DI é obrigatória para os membros principais antes de cada reunião.</t>
  </si>
  <si>
    <t>Transparência</t>
  </si>
  <si>
    <t>A documentação do NITAG não está publicamente disponível.</t>
  </si>
  <si>
    <t>Os TR e os procedimentos operacionais padrão estão publicamente disponíveis.</t>
  </si>
  <si>
    <t xml:space="preserve">As agendas, resumos de reuniões e registros das decisões estão publicamente disponíveis.    </t>
  </si>
  <si>
    <t>Os relatórios técnicos e os documentos de posição estão publicamente disponíveis. 
O NITAG dissemina ativamente todo o material publicamente disponível (p. ex., site, periódico ou boletim).</t>
  </si>
  <si>
    <t>A observação das reuniões por não membros é permitida mediante solicitação ou de acordo com um cronograma, ou há transmissão pública das reuniões.</t>
  </si>
  <si>
    <t>Independência do principal local de trabalho dos membros</t>
  </si>
  <si>
    <t>Não há política em vigor para assegurar que os membros não promovam prioridades, opiniões ou produtos de seu empregador principal.</t>
  </si>
  <si>
    <t>Há uma política em vigor para assegurar que os membros não promovam prioridades, opiniões ou produtos de seu empregador principal.</t>
  </si>
  <si>
    <t>INDICADOR 3: RECURSOS E APOIO DE SECRETARIA</t>
  </si>
  <si>
    <t>Financiamento obtido</t>
  </si>
  <si>
    <t>Não há financiamento para cobrir os custos operacionais básicos.</t>
  </si>
  <si>
    <t>Há financiamento para cobrir os custos operacionais básicos.</t>
  </si>
  <si>
    <t>Uma garantia de financiamento do governo cobre os custos operacionais básicos.</t>
  </si>
  <si>
    <t>O financiamento garantido é robusto.</t>
  </si>
  <si>
    <t>Há acesso a financiamento que pode cobrir gastos de viagem para as atividades nacionais e internacionais de fortalecimento do NITAG (reuniões, colaborações e capacitações regionais ou globais do NITAG).</t>
  </si>
  <si>
    <t>Acesso a dados pertinentes e outras ferramentas necessárias</t>
  </si>
  <si>
    <t>O NITAG tem acesso irregular a informações regionais e globais e não tem acesso a informações locais.</t>
  </si>
  <si>
    <t>O NITAG tem acesso satisfatório a informações regionais e globais.</t>
  </si>
  <si>
    <t>O NITAG tem acesso contínuo e abrangente a informações regionais e globais, além de acesso satisfatório a informações locais.</t>
  </si>
  <si>
    <t>O NITAG tem acesso contínuo e abrangente a informações confiáveis locais, regionais e globais.</t>
  </si>
  <si>
    <t>O NITAG tem acesso a dados brutos ou pode solicitar análises específicas dos dados apresentados.</t>
  </si>
  <si>
    <t>Acesso a conhecimentos técnicos e a ferramentas de capacitação externos</t>
  </si>
  <si>
    <t>O NITAG não solicita nem aceita contribuições de especialistas externos.</t>
  </si>
  <si>
    <t>O NITAG solicita ou aceita contribuições de especialistas externos.</t>
  </si>
  <si>
    <t>O NITAG recebe habitualmente contribuições de especialistas externos.</t>
  </si>
  <si>
    <t>Quando apropriado, o NITAG formaliza relações com especialistas externos, mediante afiliação, como membros não principais.</t>
  </si>
  <si>
    <t>Haverá preenchimento automático do campo Vanguarda ao selecionar Avançado.</t>
  </si>
  <si>
    <t>Apoio de secretaria</t>
  </si>
  <si>
    <t>Não há secretaria oficialmente nomeada para apoiar o NITAG.</t>
  </si>
  <si>
    <t>A secretaria presta apoio administrativo ativo.</t>
  </si>
  <si>
    <t>A secretaria presta apoio técnico básico.</t>
  </si>
  <si>
    <t>A secretaria ou os serviços de apoio designados são capazes de realizar ou terceirizar análises avançadas.</t>
  </si>
  <si>
    <t>A secretaria tem vários membros em tempo integral com uma combinação de habilidades.</t>
  </si>
  <si>
    <t>INDICADOR 4: OPERAÇÕES</t>
  </si>
  <si>
    <t>Logística das reuniões</t>
  </si>
  <si>
    <t xml:space="preserve">O NITAG reúne-se menos de uma vez por ano. </t>
  </si>
  <si>
    <t>O NITAG reúne-se cerca de uma vez por ano.
A agenda e os documentos de referência são distribuídos no mínimo uma semana antes das reuniões.</t>
  </si>
  <si>
    <t>O NITAG reúne-se mais de uma vez por ano e, quando necessário, além da programação habitual. 
Os membros do NITAG são convidados a sugerir pontos da agenda para análise da secretaria.</t>
  </si>
  <si>
    <t>Os documentos de referência são abrangentes.</t>
  </si>
  <si>
    <t>Procedimentos operacionais padrão (POP)</t>
  </si>
  <si>
    <t>Os procedimentos operacionais padrão (POP) não são formalizados.</t>
  </si>
  <si>
    <t>Os POP são formalizados em um documento oficial do NITAG.</t>
  </si>
  <si>
    <t>Os POP contêm a política de CI ou fazem referência a ela.</t>
  </si>
  <si>
    <t>Os POP contêm recomendações e ferramentas para orientar e instruir os membros. 
As orientações incluem revisão do POP.</t>
  </si>
  <si>
    <t>Os POP são revisados com regularidade e atualizados quando necessário, e as atualizações são prontamente distribuídas a todos os membros.
Os POP contêm o processo para fazer uma recomendação em uma situação de emergência.</t>
  </si>
  <si>
    <t>Avaliação</t>
  </si>
  <si>
    <t>Não há sistema para avaliação do NITAG.</t>
  </si>
  <si>
    <t>O NITAG é avaliado, mas sem cronograma regular ou ferramenta padronizada.</t>
  </si>
  <si>
    <t>O NITAG foi avaliado pelo menos uma vez, com auxílio de uma ferramenta padronizada.</t>
  </si>
  <si>
    <t>O NITAG é avaliado regularmente, com auxílio de uma ferramenta padronizada.</t>
  </si>
  <si>
    <t xml:space="preserve">Há um processo implantado para monitorar a implementação das recomendações da avaliação. </t>
  </si>
  <si>
    <t>INDICADOR 5: RECOMENDAÇÕES</t>
  </si>
  <si>
    <t>Processo decisório</t>
  </si>
  <si>
    <t>O NITAG não define ou segue um conjunto padronizado de elementos como base da tomada de decisão para formular uma recomendação nem usa uma estrutura formal para avaliar a qualidade das evidências.</t>
  </si>
  <si>
    <t>O NITAG define e segue um conjunto limitado de elementos como base da tomada de decisão para formular uma recomendação.</t>
  </si>
  <si>
    <t>O NITAG usa uma estrutura formal para revisar evidências e formular recomendações, como a estrutura de evidências para recomendação (EtR) do SAGE, que pode incluir graduação dos níveis de evidências ou revisões sistemáticas por outros grupos.</t>
  </si>
  <si>
    <t>Haverá preenchimento automático do campo Avançado ao selecionar Intermediário.</t>
  </si>
  <si>
    <t>O NITAG usa ferramentas para avaliar a qualidade das evidências como GRADE, CASP, SIGN, etc.</t>
  </si>
  <si>
    <t>Documentação e comunicação</t>
  </si>
  <si>
    <t>A documentação das recomendações não cumpre nenhum dos critérios citados.</t>
  </si>
  <si>
    <t>As recomendações são registradas em atas das reuniões.</t>
  </si>
  <si>
    <t>As recomendações têm um formato uniforme e fazem referência a material publicado revisado por pares e a evidências locais ou informações contextuais.
As recomendações também são documentadas à parte das atas e arquivadas de maneira sistemática.</t>
  </si>
  <si>
    <t>As recomendações são enviadas aos formuladores de políticas designados na forma de síntese de evidências para políticas, em conformidade com as práticas do país.</t>
  </si>
  <si>
    <t>No caso das recomendações não adotadas, há um processo para o presidente (ou representante) do NITAG discutir recomendações com os responsáveis pelas decisões políticas.</t>
  </si>
  <si>
    <t>INDICADOR 6: INTEGRAÇÃO AO PROCESSO DE FORMULAÇÃO DE POLÍTICAS</t>
  </si>
  <si>
    <t>Consideração e solicitação do governo</t>
  </si>
  <si>
    <t>Não há processo definido para o MS solicitar oficialmente recomendações ao NITAG.</t>
  </si>
  <si>
    <t>Há um processo definido para o MS solicitar recomendações oficialmente ao NITAG. O processo inclui um cronograma estabelecido em comum acordo para a resposta do NITAG.</t>
  </si>
  <si>
    <t>O NITAG monitora as recomendações aceitas pelo MS. 
Quando o MS não aceita uma recomendação do NITAG, apresenta ao presidente do NITAG uma explicação clara e por escrito para a recusa.</t>
  </si>
  <si>
    <t>Se justificado pela explicação do MS para não aceitar as recomendações, o NITAG aprimora o processo para identificar novas questões políticas.
O NITAG contempla tópicos sugeridos pelo NITAG, mas não especificamente solicitados pelo MS, por meio de um processo estabelecido em comum acordo.</t>
  </si>
  <si>
    <t>Implementação</t>
  </si>
  <si>
    <t>O NITAG não participa da revisão ou recomendação de nenhuma atividade de implementação, programática ou de pesquisa.</t>
  </si>
  <si>
    <t>O NITAG tem participação ad hoc na revisão ou recomendação de qualquer atividade de implementação, programática ou de pesquisa.</t>
  </si>
  <si>
    <t>O NITAG solicita relatórios ou apresentações sobre esforços de implementação e cobertura vacinal para que os membros possam saber se as recomendações são bem-sucedidas ou se há necessidade de outras considerações.</t>
  </si>
  <si>
    <t>Se for o caso, o NITAG faz recomendações programáticas baseadas em evidências (p. ex., relativas a logística, entrega, acesso, hesitação vacinal, etc.)</t>
  </si>
  <si>
    <t>O NITAG participa da definição da agenda política, ou seja, recomendações para P&amp;D, recomendações para eliminar lacunas na implementação programática.</t>
  </si>
  <si>
    <t>INDICADOR 7: RECONHECIMENTO DE PARTES INTERESSADAS</t>
  </si>
  <si>
    <t>Relação com partes interessadas</t>
  </si>
  <si>
    <t>As partes interessadas e os parceiros na comunidade desconhecem o NITAG.</t>
  </si>
  <si>
    <t>Os membros da comunidade científica e profissional conhecem o papel e as atividades do NITAG.</t>
  </si>
  <si>
    <t>Os membros da comunidade científica e profissional conhecem o papel e as atividades do NITAG e têm fácil acesso a suas recomendações.</t>
  </si>
  <si>
    <t xml:space="preserve">Em países onde várias autoridades sanitárias emitem recomendações sobre vacinas, as recomendações do NITAG são reconhecidas como o padrão de atenção; outras autoridades não emitem recomendações francamente conflitantes. 
O NITAG aceita contribuições da população em geral, inclusive de organizações sem representação entre os membros não principais. </t>
  </si>
  <si>
    <t>Os membros do NITAG trocam informações e colaboram com parceiros relevantes, em função de sua especialização e interesse.</t>
  </si>
  <si>
    <t>Reconhecimento público</t>
  </si>
  <si>
    <t>Os nomes dos membros do NITAG não estão publicamente disponíveis.</t>
  </si>
  <si>
    <t>Os nomes dos membros do NITAG estão publicamente disponíveis.</t>
  </si>
  <si>
    <t>O presidente do NITAG pode ser entrevistado em meios de comunicação públicos, na qualidade de presidente.</t>
  </si>
  <si>
    <t xml:space="preserve">Os membros são coautores ou citados nas publicações (revisadas ou não por pares) de recomendações advindas do trabalho do NITAG. </t>
  </si>
  <si>
    <t>Os membros são autores de publicações revisadas por pares de pesquisas ou recomendações advindas do trabalho do NITAG.</t>
  </si>
  <si>
    <t xml:space="preserve">Resumo da NMAT </t>
  </si>
  <si>
    <t>Nome do NITAG</t>
  </si>
  <si>
    <t>Data de avaliação</t>
  </si>
  <si>
    <t>Participantes</t>
  </si>
  <si>
    <t>Pontos fortes do NITAG</t>
  </si>
  <si>
    <t>Desafios do NITAG</t>
  </si>
  <si>
    <t>Resultados e planos futuros</t>
  </si>
  <si>
    <t>Veja mais informações na guia Instruções.</t>
  </si>
  <si>
    <t>Indicador</t>
  </si>
  <si>
    <t>Nível de maturidade atual*</t>
  </si>
  <si>
    <t>Ações planejadas</t>
  </si>
  <si>
    <t>Parte responsável</t>
  </si>
  <si>
    <t>Prazo</t>
  </si>
  <si>
    <t>Indicador 1</t>
  </si>
  <si>
    <t>Indicador 2</t>
  </si>
  <si>
    <t/>
  </si>
  <si>
    <t>Indicador 3</t>
  </si>
  <si>
    <t>Indicador 4</t>
  </si>
  <si>
    <t>Indicador 5</t>
  </si>
  <si>
    <t>Indicador 6</t>
  </si>
  <si>
    <t>Indicador 7</t>
  </si>
  <si>
    <t>* Calculado automaticamente - reflete o nível mais elevado no qual são observados TODOS os subindicadores.</t>
  </si>
  <si>
    <t>Porcentagem cumprida de todos os critérios</t>
  </si>
  <si>
    <t>Nº de critérios cumpridos</t>
  </si>
  <si>
    <t>Total de critérios</t>
  </si>
  <si>
    <t>% cumprida</t>
  </si>
  <si>
    <t>Todos os indicadores</t>
  </si>
  <si>
    <t>Definições: guia de termos do modelo</t>
  </si>
  <si>
    <t xml:space="preserve">É importante observar que as definições podem variar conforme o contexto do país, o que deve ser levado em conta ao preencher a avaliação. Por exemplo, pode haver diferenças na divisão dos componentes nos TR e no POP de um NITAG ou na integração do NITAG em uma estrutura centralizada de governo em comparação com uma estrutura de estados federados. </t>
  </si>
  <si>
    <t>Indicador 1: Criação</t>
  </si>
  <si>
    <t>Medidas ou documentos oficiais. A criação oficial do NITAG deve ocorrer por alguma forma de documentação legal e/ou política, mas os elementos específicos dessa documentação podem variar. As medidas ou documentos oficiais de criação de um NITAG são, por exemplo, decretos, leis, regulamentações e portarias ministeriais.</t>
  </si>
  <si>
    <t>Termos de referência (TR). Os TR também podem ser conhecidos como cartas ou documentos semelhantes. Não devem ser integrados aos procedimentos operacionais padrão (POP). Os TR descrevem a finalidade e organização do NITAG, definem termos-chave e estabelecem padrões para alcançar os seis indicadores de funcionalidade (p. ex., periodicidade mínima anual das reuniões, pelo menos cinco áreas de especialização, etc.). Os POP, por sua vez, descrevem as operações básicas do NITAG e o processo de formulação de recomendações de políticas. Para saber mais sobre os POP, veja o Indicador 4.</t>
  </si>
  <si>
    <t>Os TR do NITAG devem conter no mínimo:</t>
  </si>
  <si>
    <t>·   um mandato que defina o escopo do trabalho, os objetivos e as responsabilidades do NITAG (ver seção “Mandato” abaixo);</t>
  </si>
  <si>
    <t>·   afiliação de membros principais e não principais, incluindo:</t>
  </si>
  <si>
    <t>o   critérios de afiliação,</t>
  </si>
  <si>
    <t>o   funções e responsabilidades dos membros principais e não principais,</t>
  </si>
  <si>
    <t>o   expectativas de comparecimento e participação,</t>
  </si>
  <si>
    <t>o   processos de nomeação, alternância e desligamento;</t>
  </si>
  <si>
    <t>·   função e estrutura organizacional da secretaria;</t>
  </si>
  <si>
    <t>·   frequência das reuniões; e</t>
  </si>
  <si>
    <t>·   definição do “quórum” para reunião e decisão.</t>
  </si>
  <si>
    <t>·   Se um NITAG usar grupos de trabalho, deve elaborar TR específicos para os grupos de trabalho, incluindo o processo de criação e o modo de operação. O NITAG também deve ter um mecanismo para “encerrar” grupos de trabalho, uma vez concluídos os TR do grupo.</t>
  </si>
  <si>
    <t>Um NITAG que não inclua pelo menos esses elementos em seus TR não pode ser considerado “intermediário” ou superior.</t>
  </si>
  <si>
    <t>Mandato. O mandato de um NITAG deve incluir, no mínimo, os seguintes elementos básicos para a operação: tomada de decisão baseada em evidências para recomendar a introdução de vacinas e a atualização dos calendários existentes, conforme o contexto epidemiológico e social local, e priorização de problemas de saúde pública relacionados a doenças imunopreveníveis (DI). Sem essas atribuições, um NITAG não pode ser considerado “Em desenvolvimento” ou superior.</t>
  </si>
  <si>
    <t xml:space="preserve">Os mandatos do NITAG podem incluir outras áreas de responsabilidade, como: </t>
  </si>
  <si>
    <t>·        Administração de vacinas: criar padrões para os calendários de vacinação, compra e armazenamento de vacina, vias de administração, posologia e contraindicações.</t>
  </si>
  <si>
    <t>·        Segurança da vacina: desenvolver padrões para a notificação de eventos supostamente atribuíveis à vacinação ou imunização (ESAVI), avaliar ESAVI e orientar sobre questões de políticas de saúde relacionadas à segurança da vacina.</t>
  </si>
  <si>
    <t>·        Política de vacinação: analisar e fazer recomendações para melhorar políticas do Programa Nacional de Imunizações (PNI), incluindo coleta de dados, qualidade dos serviços prestados e cobertura vacinal.</t>
  </si>
  <si>
    <t>·        Impacto da vacina: assessorar o monitoramento do impacto das recomendações técnicas, inclusive da efetividade e do impacto das vacinas.</t>
  </si>
  <si>
    <t> ·       Vigilância de doenças imunopreveníveis (DI): apoiar a criação de critérios para a vigilância de DI, bem como procedimentos operacionais padrão e protocolos para a notificação de doenças e coleta de amostras.</t>
  </si>
  <si>
    <t>·        Eliminação de doenças imunopreveníveis (DI): apoiar um processo independente para documentar e comprovar evidências durante as etapas de eliminação de DI, como sarampo, rubéola e síndrome da rubéola congênita.</t>
  </si>
  <si>
    <t>·        Previsão das necessidades do Programa Nacional de Imunizações: monitorar tendências das DI, identificar lacunas de pesquisa e guiar o PNI no aproveitamento dos recursos existentes ou na criação de parcerias para responder às necessidades identificadas. Analisar o progresso no desenvolvimento de novas vacinas e o potencial de inclusão no PNI.</t>
  </si>
  <si>
    <t>O mandato do NITAG deve estar incluído nos Termos de Referência (TR) (ver seção “TR” acima).</t>
  </si>
  <si>
    <t>Afiliação dos membros principais.  Deve-se implementar a exigência de que a duração do mandato dos membros principais seja escalonada, de maneira que não expirem todos juntos e, assim, se assegure a continuidade.</t>
  </si>
  <si>
    <t>Membros principais e não principais. Os membros principais devem ser especialistas independentes e idôneos que atuem em seu próprio nome e não representem os interesses de determinado grupo ou parte interessada. Os membros principais só devem participar da assessoria, tomada de decisão e votação sobre o conjunto final de recomendações. Os membros não principais podem ocupar postos-chave em entidades do governo que representem ou podem representar diversas sociedades ou associações profissionais, outros comitês consultivos nacionais e parceiros técnicos estratégicos. A função dos membros não principais é contribuir para a discussão e ajudar a fornecer informações de referência ou evidências necessárias.</t>
  </si>
  <si>
    <t>Especialização. Entre os membros do NITAG deve haver especialistas, no mínimo, nas seguintes áreas: pediatria, epidemiologia, saúde pública, imunologia e infectologia.</t>
  </si>
  <si>
    <t>A especialização em temas e/ou populações que abranjam o curso de vida inclui, entre outras, saúde materna, infantil, de adolescentes e de adultos.</t>
  </si>
  <si>
    <t>Outras áreas de especialização às quais o NITAG deve ter acesso por meio da secretaria e/ou convidados são, por exemplo: economia, vacinologia, direito da saúde, microbiologia, métodos de pesquisa, sistemas de saúde, ética, modelagem, saúde escolar e comunicação de riscos.</t>
  </si>
  <si>
    <t xml:space="preserve">Observe que uma mesma pessoa pode ter mais de uma especialização. </t>
  </si>
  <si>
    <t>Concorrência aberta. A oportunidade de afiliação ao NITAG deve ser oferecida pelo anúncio das vagas em periódicos médicos e organizações/redes profissionais pertinentes ou pela solicitação de indicações de várias fontes.</t>
  </si>
  <si>
    <t>Desligamento de membros. Sem abordar especificamente, nos TR ou em documentos semelhantes, as razões e o processo para o desligamento de membros antes do término do mandato, um NITAG não pode ser considerado de “Vanguarda”. Entre as razões podem estar, por exemplo, a violação do dever de confidencialidade, falta a determinado número de reuniões do NITAG sem justificativa satisfatória, etc.</t>
  </si>
  <si>
    <t>Indicador 2: Independência e imparcialidade</t>
  </si>
  <si>
    <t>Declaração de interesses. Os membros devem levar em conta seus interesses em todas as áreas pertinentes, como emprego, funções voluntárias e postos de liderança, afiliações, participações financeiras e/ou subvenções, e promoção da causa e/ou ativismo praticado em público.</t>
  </si>
  <si>
    <t xml:space="preserve">A “atualização com regularidade” corresponde à atualização anual dos interesses declarados por escrito, além de atualizações verbais antes de cada reunião e antes que os grupos de trabalho iniciem novos projetos. Podem participar desses grupos de trabalho membros principais e não principais. </t>
  </si>
  <si>
    <t>Publicamente disponível. Isso significa que o material está disponível em uma página exclusiva no site da instituição que abriga a secretaria.</t>
  </si>
  <si>
    <t xml:space="preserve">Resumos de reuniões. Os resumos não precisam conter informações sensíveis nem atribuir colaborações específicas a palestrantes específicos. Devem conter as vantagens e desvantagens dos temas discutidos, as decisões e as justificativas.  </t>
  </si>
  <si>
    <t>Conflito de interesses. Para cumprir os critérios do nível “Intermediário”, a política de CI deve incluir definições de tipos de conflito de interesses. Para cumprir os critérios do nível “Avançado”, a política de CI deve descrever processo(s) para avaliar e administrar os CI declarados, incluindo a exclusão total do membro com conflito ou a exclusão parcial de discussões específicas nas quais o conflito seja relevante. A política identifica a parte ou as partes responsáveis por fazer essas avaliações e administrar eventuais conflitos de interesses.</t>
  </si>
  <si>
    <t xml:space="preserve">Política.  Uma política é um curso ou princípio de ação adotado pelo NITAG. Uma política está em vigor se estiver registrada no POP ou nos TR do NITAG. Leia mais sobre TR e POP nos Indicadores 1 e 4. </t>
  </si>
  <si>
    <t>Indicador 3: Recursos e apoio de secretaria</t>
  </si>
  <si>
    <t>Informações. Informações epidemiológicas relativas a carga de doença, custo-efetividade, viabilidade, etc.</t>
  </si>
  <si>
    <t>Financiamento. A garantia de financiamento refere-se a um dispositivo legal, regulatório ou de outro tipo formal que garante que o governo enviará recursos ao NITAG e à secretaria. Não inclui o financiamento por organizações internacionais, como Gavi e outras.</t>
  </si>
  <si>
    <t>Os níveis de financiamento estabelecidos no modelo são assim definidos:</t>
  </si>
  <si>
    <t>·        Os custos operacionais básicos incluem despesas das reuniões e custos dos grupos de trabalho.</t>
  </si>
  <si>
    <t>·        O financiamento robusto significa que os recursos financeiros podem cobrir outras despesas além dos custos operacionais básicos, como a terceirização de revisões ou análises.</t>
  </si>
  <si>
    <t xml:space="preserve">Acesso a dados e informações. Os tipos de dados aos quais um NITAG pode ter acesso são: </t>
  </si>
  <si>
    <t>·        Informações globais e regionais: incluindo o acesso a bases de dados/buscadores de literatura, como o PubMed.</t>
  </si>
  <si>
    <t>·        Informações locais: como a vigilância, dados do programa e análise e resultados de pesquisas locais.</t>
  </si>
  <si>
    <t>·        Dados brutos: como bases de dados de vigilância.</t>
  </si>
  <si>
    <t>Os níveis de acesso de um NITAG a diversos tipos de dados e informações, estabelecidos no modelo, são definidos como:</t>
  </si>
  <si>
    <t>·   Não tem acesso</t>
  </si>
  <si>
    <t>·   Irregular</t>
  </si>
  <si>
    <t>·   Satisfatório</t>
  </si>
  <si>
    <t>·   Abrangente</t>
  </si>
  <si>
    <t>·   Contínuo e abrangente</t>
  </si>
  <si>
    <t>Secretaria. Os níveis de apoio da secretaria e os tipos de capacidade estabelecidos no modelo são assim definidos:</t>
  </si>
  <si>
    <t>·       O apoio administrativo ativo inclui, no mínimo, programação, disseminação de material e administração da logística das reuniões.</t>
  </si>
  <si>
    <t>·       O apoio técnico básico inclui, no mínimo, por exemplo, compilação de evidências, obtenção da contribuição de especialistas externos e realização de análises descritivas.</t>
  </si>
  <si>
    <t xml:space="preserve">·        Terceirização: a secretaria determina as necessidades de análise externa, identifica especialista(s) apropriado(s) e contrata ou estabelece outro tipo de parceria para assegurar sua contribuição. </t>
  </si>
  <si>
    <t>·        As análises avançadas referem-se, por exemplo, a avaliações econômicas e análises epidemiológicas.</t>
  </si>
  <si>
    <t>Contribuições de especialistas externos. Os NITAG podem ter em vista contribuições de especialistas externos, como instituições e agências (p. ex., agências governamentais, parceiros estratégicos e partes interessadas).</t>
  </si>
  <si>
    <t>A principal distinção é que, para o nível de maturidade “Em desenvolvimento”, o NITAG obtém contribuição de especialistas externos de maneira esporádica ou ad hoc, mas para o nível “Intermediário”, o NITAG obtém habitualmente a contribuição de especialistas externos (p. ex., especialistas externos costumam ser convidados para reuniões do NITAG e têm a oportunidade de tecer comentários). Entretanto, os NITAG também podem formalizar essas contribuições de conhecimentos e apoio de especialistas mediante sua afiliação como membros não principais.</t>
  </si>
  <si>
    <t>Indicador 4: Operações</t>
  </si>
  <si>
    <t>Procedimentos operacionais padrão. Os POP (ou documentos semelhantes) do NITAG devem ser escritos e aceitos como documentos formais.</t>
  </si>
  <si>
    <t>Os POP básicos devem conter no mínimo:</t>
  </si>
  <si>
    <t>·        Detalhes sobre o modo de operação</t>
  </si>
  <si>
    <t>o   O “modo de operação” abrange regras de reuniões, processo de registro e distribuição do resumo das reuniões, processo de formulação de recomendações e tomada de decisão, e diretrizes sobre grupos de trabalho. Veja na Ferramenta de Avaliação Simples a lista completa de detalhes a serem incluídos no modo de operação.</t>
  </si>
  <si>
    <t>·        Política de confidencialidade</t>
  </si>
  <si>
    <t>·        Regras de afiliação dos membros</t>
  </si>
  <si>
    <t>Caso não contenham os elementos supracitados, os POP não cumprem os requisitos para alcançar a maturidade “Em desenvolvimento”. Outros requisitos que se aplicam a níveis mais avançados de maturidade são:</t>
  </si>
  <si>
    <t>·    Intermediário: política de CI e orçamento</t>
  </si>
  <si>
    <t>·   Avançado: ferramentas ou recomendações para orientação e avaliação de novos membros</t>
  </si>
  <si>
    <t>·   Vanguarda: os POP são revisados periodicamente, atualizados quando necessário e distribuídos aos membros sempre que houver mudanças</t>
  </si>
  <si>
    <t>Agenda. Os membros do NITAG devem ser convidados a sugerir itens da agenda com suficiente antecedência da reunião para que (1) os membros tenham tempo de fazer observações criteriosas e (2) a secretaria tenha tempo de considerar suas sugestões. O cronograma pode variar de acordo com o país, mas deve ser consensual e respeitado.</t>
  </si>
  <si>
    <t>Documentos de referência. Os documentos de referência a serem distribuídos antes das reuniões incluem: resumos dos grupos de trabalho, [outros]. Se não incluir pelo menos esses itens entre os documentos de referência, um NITAG não pode ser considerado com maturidade “em desenvolvimento” ou superior.</t>
  </si>
  <si>
    <t xml:space="preserve">Os documentos de referência abrangentes incluem todos os requisitos do nível “em desenvolvimento”, além de: </t>
  </si>
  <si>
    <t>·        Uma introdução à pergunta de política</t>
  </si>
  <si>
    <t>·        Descrição dos métodos de busca, revisão e síntese das evidências</t>
  </si>
  <si>
    <t>·        Resultados, discussão e opções de recomendações políticas</t>
  </si>
  <si>
    <t>·        Referências</t>
  </si>
  <si>
    <t>Avaliação.  As avaliações ajudam a melhorar o desempenho do NITAG e podem ser realizadas na forma de autoavaliação ou avaliação externa, ou fazer parte de uma análise mais ampla. A avaliação examinaria capacidades, estrutura, funções e procedimentos do NITAG. A NMAT é um exemplo de ferramenta padronizada de avaliação. Outras ferramentas ou avaliações capazes de obter resultados de maneira confiável e uniforme também são consideradas “ferramentas padronizadas” e podem ser usadas.</t>
  </si>
  <si>
    <t>Indicador 5: Recomendações</t>
  </si>
  <si>
    <t>Base da tomada de decisão. À medida que alcança maiores níveis de maturidade, o NITAG deve definir e seguir um conjunto de elementos como base para a tomada de decisão. Esses elementos devem incluir no mínimo: carga da doença, imunogenicidade, segurança e eficácia das vacinas. Sem definir e seguir pelo menos esses critérios, o NITAG não pode alcançar uma classificação de maturidade “em desenvolvimento” ou superior.</t>
  </si>
  <si>
    <t>Estrutura de evidências para recomendação do SAGE. O SAGE usa tabelas de evidências para recomendação com a finalidade de aumentar a transparência e considerar sistematicamente critérios predefinidos que levam às recomendações.  O formato padrão das tabelas de evidências para recomendação do SAGE são apresentados no Apêndice 10 do documento Guidance for the Development of Evidence-based Vaccination-related Recommendations [Orientações para a elaboração de recomendações de vacinação baseadas em evidências].</t>
  </si>
  <si>
    <t>Guidance for the Development of Evidence-based Vaccination-related Recommendations</t>
  </si>
  <si>
    <t>Recomendações arquivadas. As recomendações são salvas, armazenadas e podem ser acessadas mediante solicitação, pelo site ou por um repositório on-line de fonte aberta.</t>
  </si>
  <si>
    <t>Indicador 6: Integração ao processo de formulação de políticas</t>
  </si>
  <si>
    <t>Solicitações de recomendações de política. O processo pelo qual o MS solicita oficialmente recomendações de política ao NITAG, que compreende um cronograma estabelecido em comum acordo para a resposta do NITAG, deve ser incluído no POP ou documento semelhante.  Com base na estrutura do governo (p. ex., centralizado versus estados federados) e na independência do NITAG, pode haver variações na maneira como são obtidas as contribuições para solicitações de recomendação de políticas.</t>
  </si>
  <si>
    <t>Aceito. Isso significa que a recomendação do NITAG é aceita pelo MS, mas não significa necessariamente que ele a adote ou a implemente de imediato. A adoção ou implementação de uma recomendação pode depender de outros fatores, como financiamento, suprimento de vacinas, etc.</t>
  </si>
  <si>
    <t xml:space="preserve">Recomendações programáticas baseadas em evidências. Dependendo do contexto nacional, os NITAG podem apoiar o Programa Nacional de Imunização por meio de recomendações baseadas em evidências sobre questões programáticas relacionadas à vacinação, além de recomendações diretamente relacionadas ao uso das vacinas (como doses e intervalos de administração) e aos calendários de vacinação.  Por exemplo, a participação dos NITAG na formulação de recomendações baseadas em evidências para questões programáticas pode ser mais importante em países com programas nacionais de imunização menos robustos. </t>
  </si>
  <si>
    <t>Indicador 7: Reconhecimento de partes interessadas</t>
  </si>
  <si>
    <t>Parte interessada. Para os propósitos deste modelo, entende-se por “parte interessada” qualquer pessoa, população, organização, etc. com interesse no processo e nas decisões dos NITAG. Compreende, entre outros, organizações científicas, organizações profissionais, fabricantes de vacina, a Rede Global de NITAG e autoridades sanitárias governamentais.</t>
  </si>
  <si>
    <t>Publicamente disponível. Para o propósito deste subindicador, publicamente disponível significa que os nomes dos membros estão disponíveis em uma página específica no site da instituição que abriga a secretaria.</t>
  </si>
  <si>
    <t>data</t>
  </si>
  <si>
    <t>worksheet</t>
  </si>
  <si>
    <t>cell</t>
  </si>
  <si>
    <t>row</t>
  </si>
  <si>
    <t>column</t>
  </si>
  <si>
    <t>ref</t>
  </si>
  <si>
    <t>value</t>
  </si>
  <si>
    <t>Ind1_maturity</t>
  </si>
  <si>
    <t>Ind. 1</t>
  </si>
  <si>
    <t>Ind2_maturity</t>
  </si>
  <si>
    <t>Ind. 2</t>
  </si>
  <si>
    <t>R9</t>
  </si>
  <si>
    <t>Ind3_maturity</t>
  </si>
  <si>
    <t>Ind. 3</t>
  </si>
  <si>
    <t>R10</t>
  </si>
  <si>
    <t>Ind4_maturity</t>
  </si>
  <si>
    <t>Ind. 4</t>
  </si>
  <si>
    <t>Ind5_maturity</t>
  </si>
  <si>
    <t>Ind. 5</t>
  </si>
  <si>
    <t>R8</t>
  </si>
  <si>
    <t>Ind6_maturity</t>
  </si>
  <si>
    <t>Ind. 6</t>
  </si>
  <si>
    <t>Ind7_maturity</t>
  </si>
  <si>
    <t>Ind. 7</t>
  </si>
  <si>
    <t>Ind1_1_maturity</t>
  </si>
  <si>
    <t>Ind1_2_maturity</t>
  </si>
  <si>
    <t>Ind1_3_maturity</t>
  </si>
  <si>
    <t>Ind1_4_maturity</t>
  </si>
  <si>
    <t>Ind2_1_maturity</t>
  </si>
  <si>
    <t>R5</t>
  </si>
  <si>
    <t>Ind2_2_maturity</t>
  </si>
  <si>
    <t>R6</t>
  </si>
  <si>
    <t>Ind2_3_maturity</t>
  </si>
  <si>
    <t>R7</t>
  </si>
  <si>
    <t>Ind3_1_maturity</t>
  </si>
  <si>
    <t>Ind3_2_maturity</t>
  </si>
  <si>
    <t>Ind3_3_maturity</t>
  </si>
  <si>
    <t>Ind3_4_maturity</t>
  </si>
  <si>
    <t>Ind4_1_maturity</t>
  </si>
  <si>
    <t>Ind4_2_maturity</t>
  </si>
  <si>
    <t>Ind4_3_maturity</t>
  </si>
  <si>
    <t>Ind5_1_maturity</t>
  </si>
  <si>
    <t>Ind5_2_maturity</t>
  </si>
  <si>
    <t>Ind6_1_maturity</t>
  </si>
  <si>
    <t>Ind6_2_maturity</t>
  </si>
  <si>
    <t>Ind7_1_maturity</t>
  </si>
  <si>
    <t>Ind7_2_maturity</t>
  </si>
  <si>
    <t>Resumo</t>
  </si>
  <si>
    <t>C6</t>
  </si>
  <si>
    <t>Ind1_nb_criteria_met</t>
  </si>
  <si>
    <t>Ind2_nb_criteria_met</t>
  </si>
  <si>
    <t>Ind3_nb_criteria_met</t>
  </si>
  <si>
    <t>Ind4_nb_criteria_met</t>
  </si>
  <si>
    <t>Ind5_nb_criteria_met</t>
  </si>
  <si>
    <t>Ind6_nb_criteria_met</t>
  </si>
  <si>
    <t>C94</t>
  </si>
  <si>
    <t>Ind7_nb_criteria_met</t>
  </si>
  <si>
    <t>C95</t>
  </si>
  <si>
    <t>field_type</t>
  </si>
  <si>
    <t>field_key</t>
  </si>
  <si>
    <t>Comment</t>
  </si>
  <si>
    <t>format mX</t>
  </si>
  <si>
    <t>int</t>
  </si>
  <si>
    <t>C96</t>
  </si>
  <si>
    <t>C97</t>
  </si>
  <si>
    <t>C98</t>
  </si>
  <si>
    <t>C99</t>
  </si>
  <si>
    <t>C100</t>
  </si>
  <si>
    <t>Ind1_notes</t>
  </si>
  <si>
    <t>D12</t>
  </si>
  <si>
    <t>Ind2_notes</t>
  </si>
  <si>
    <t>D11</t>
  </si>
  <si>
    <t>Ind3_notes</t>
  </si>
  <si>
    <t>Ind4_notes</t>
  </si>
  <si>
    <t>Ind5_notes</t>
  </si>
  <si>
    <t>D10</t>
  </si>
  <si>
    <t>Ind6_notes</t>
  </si>
  <si>
    <t>Ind7_notes</t>
  </si>
  <si>
    <t>form</t>
  </si>
  <si>
    <t>input_name</t>
  </si>
  <si>
    <t>input_date</t>
  </si>
  <si>
    <t>C11</t>
  </si>
  <si>
    <t>input_nitag_code</t>
  </si>
  <si>
    <t>F4</t>
  </si>
  <si>
    <t>input_assessment_self</t>
  </si>
  <si>
    <t>C8</t>
  </si>
  <si>
    <t>input_assessment_external</t>
  </si>
  <si>
    <t>C9</t>
  </si>
  <si>
    <t>input_assessment_type</t>
  </si>
  <si>
    <t>x</t>
  </si>
  <si>
    <t>input_participants</t>
  </si>
  <si>
    <t>C13</t>
  </si>
  <si>
    <t>input_strengths</t>
  </si>
  <si>
    <t>C15</t>
  </si>
  <si>
    <t>input_challenges</t>
  </si>
  <si>
    <t>C17</t>
  </si>
  <si>
    <t>hashphrase</t>
  </si>
  <si>
    <t>template</t>
  </si>
  <si>
    <t>NAME_GEO</t>
  </si>
  <si>
    <t>NITAG_CODE</t>
  </si>
  <si>
    <t>Maturity_text</t>
  </si>
  <si>
    <t>Maturity_code</t>
  </si>
  <si>
    <t>Afghanistan</t>
  </si>
  <si>
    <t>AFG</t>
  </si>
  <si>
    <t>m1</t>
  </si>
  <si>
    <t>Albania</t>
  </si>
  <si>
    <t>ALB</t>
  </si>
  <si>
    <t>m2</t>
  </si>
  <si>
    <t>Algeria</t>
  </si>
  <si>
    <t>DZA</t>
  </si>
  <si>
    <t>m3</t>
  </si>
  <si>
    <t>Andorra</t>
  </si>
  <si>
    <t>AND</t>
  </si>
  <si>
    <t>m4</t>
  </si>
  <si>
    <t>Angola</t>
  </si>
  <si>
    <t>AGO</t>
  </si>
  <si>
    <t>m5</t>
  </si>
  <si>
    <t>Argentina</t>
  </si>
  <si>
    <t>ARG</t>
  </si>
  <si>
    <t>Armenia</t>
  </si>
  <si>
    <t>ARM</t>
  </si>
  <si>
    <t>Australia</t>
  </si>
  <si>
    <t>AUS</t>
  </si>
  <si>
    <t>Austria</t>
  </si>
  <si>
    <t>AUT</t>
  </si>
  <si>
    <t>Azerbaijan</t>
  </si>
  <si>
    <t>AZE</t>
  </si>
  <si>
    <t>Bahrain</t>
  </si>
  <si>
    <t>BHR</t>
  </si>
  <si>
    <t>Bangladesh</t>
  </si>
  <si>
    <t>BGD</t>
  </si>
  <si>
    <t>Belarus</t>
  </si>
  <si>
    <t>BLR</t>
  </si>
  <si>
    <t>Belgium</t>
  </si>
  <si>
    <t>BEL</t>
  </si>
  <si>
    <t>Benin</t>
  </si>
  <si>
    <t>BEN</t>
  </si>
  <si>
    <t>Bhutan</t>
  </si>
  <si>
    <t>BTN</t>
  </si>
  <si>
    <t>Bolivia (Plurinational State of)</t>
  </si>
  <si>
    <t>BOL</t>
  </si>
  <si>
    <t>Bosnia and Herzegovina</t>
  </si>
  <si>
    <t>BIH</t>
  </si>
  <si>
    <t>Botswana</t>
  </si>
  <si>
    <t>BWA</t>
  </si>
  <si>
    <t>Brazil</t>
  </si>
  <si>
    <t>BRA</t>
  </si>
  <si>
    <t>Brunei Darussalam</t>
  </si>
  <si>
    <t>BRN</t>
  </si>
  <si>
    <t>Bulgaria</t>
  </si>
  <si>
    <t>BGR</t>
  </si>
  <si>
    <t>Burkina Faso</t>
  </si>
  <si>
    <t>BFA</t>
  </si>
  <si>
    <t>Burundi</t>
  </si>
  <si>
    <t>BDI</t>
  </si>
  <si>
    <t>Cabo Verde</t>
  </si>
  <si>
    <t>CPV</t>
  </si>
  <si>
    <t>Cambodia</t>
  </si>
  <si>
    <t>KHM</t>
  </si>
  <si>
    <t>Cameroon</t>
  </si>
  <si>
    <t>CMR</t>
  </si>
  <si>
    <t>Canada</t>
  </si>
  <si>
    <t>CAN</t>
  </si>
  <si>
    <t>Central African Republic</t>
  </si>
  <si>
    <t>CAF</t>
  </si>
  <si>
    <t>Chad</t>
  </si>
  <si>
    <t>TCD</t>
  </si>
  <si>
    <t>Chile</t>
  </si>
  <si>
    <t>CHL</t>
  </si>
  <si>
    <t>China</t>
  </si>
  <si>
    <t>CHN</t>
  </si>
  <si>
    <t>CITAG</t>
  </si>
  <si>
    <t>CIT</t>
  </si>
  <si>
    <t>Colombia</t>
  </si>
  <si>
    <t>COL</t>
  </si>
  <si>
    <t>Comoros</t>
  </si>
  <si>
    <t>COM</t>
  </si>
  <si>
    <t>Congo</t>
  </si>
  <si>
    <t>COG</t>
  </si>
  <si>
    <t>Cook Islands</t>
  </si>
  <si>
    <t>COK</t>
  </si>
  <si>
    <t>Costa Rica</t>
  </si>
  <si>
    <t>CRI</t>
  </si>
  <si>
    <t>Côte d'Ivoire</t>
  </si>
  <si>
    <t>CIV</t>
  </si>
  <si>
    <t>Croatia</t>
  </si>
  <si>
    <t>HRV</t>
  </si>
  <si>
    <t>Cuba</t>
  </si>
  <si>
    <t>CUB</t>
  </si>
  <si>
    <t>Cyprus</t>
  </si>
  <si>
    <t>CYP</t>
  </si>
  <si>
    <t>Czechia</t>
  </si>
  <si>
    <t>CZE</t>
  </si>
  <si>
    <t>Democratic People's Republic of Korea</t>
  </si>
  <si>
    <t>PRK</t>
  </si>
  <si>
    <t>Democratic Republic of the Congo</t>
  </si>
  <si>
    <t>COD</t>
  </si>
  <si>
    <t>Denmark</t>
  </si>
  <si>
    <t>DNK</t>
  </si>
  <si>
    <t>Djibouti</t>
  </si>
  <si>
    <t>DJI</t>
  </si>
  <si>
    <t>Dominican Republic</t>
  </si>
  <si>
    <t>DOM</t>
  </si>
  <si>
    <t>Ecuador</t>
  </si>
  <si>
    <t>ECU</t>
  </si>
  <si>
    <t>Egypt</t>
  </si>
  <si>
    <t>EGY</t>
  </si>
  <si>
    <t>El Salvador</t>
  </si>
  <si>
    <t>SLV</t>
  </si>
  <si>
    <t>Equatorial Guinea</t>
  </si>
  <si>
    <t>GNQ</t>
  </si>
  <si>
    <t>Eritrea</t>
  </si>
  <si>
    <t>ERI</t>
  </si>
  <si>
    <t>Estonia</t>
  </si>
  <si>
    <t>EST</t>
  </si>
  <si>
    <t>Eswatini</t>
  </si>
  <si>
    <t>SWZ</t>
  </si>
  <si>
    <t>Ethiopia</t>
  </si>
  <si>
    <t>ETH</t>
  </si>
  <si>
    <t>Fiji</t>
  </si>
  <si>
    <t>FJI</t>
  </si>
  <si>
    <t>Finland</t>
  </si>
  <si>
    <t>FIN</t>
  </si>
  <si>
    <t>France</t>
  </si>
  <si>
    <t>FRA</t>
  </si>
  <si>
    <t>Gabon</t>
  </si>
  <si>
    <t>GAB</t>
  </si>
  <si>
    <t>Gambia</t>
  </si>
  <si>
    <t>GMB</t>
  </si>
  <si>
    <t>Georgia</t>
  </si>
  <si>
    <t>GEO</t>
  </si>
  <si>
    <t>Germany</t>
  </si>
  <si>
    <t>DEU</t>
  </si>
  <si>
    <t>Ghana</t>
  </si>
  <si>
    <t>GHA</t>
  </si>
  <si>
    <t>Greece</t>
  </si>
  <si>
    <t>GRC</t>
  </si>
  <si>
    <t>Guatemala</t>
  </si>
  <si>
    <t>GTM</t>
  </si>
  <si>
    <t>Guinea</t>
  </si>
  <si>
    <t>GIN</t>
  </si>
  <si>
    <t>Guinea-Bissau</t>
  </si>
  <si>
    <t>GNB</t>
  </si>
  <si>
    <t>Haiti</t>
  </si>
  <si>
    <t>HTI</t>
  </si>
  <si>
    <t>Honduras</t>
  </si>
  <si>
    <t>HND</t>
  </si>
  <si>
    <t>Hungary</t>
  </si>
  <si>
    <t>HUN</t>
  </si>
  <si>
    <t>Iceland</t>
  </si>
  <si>
    <t>ISL</t>
  </si>
  <si>
    <t>India</t>
  </si>
  <si>
    <t>IND</t>
  </si>
  <si>
    <t>Indonesia</t>
  </si>
  <si>
    <t>IDN</t>
  </si>
  <si>
    <t>Iran (Islamic Republic of)</t>
  </si>
  <si>
    <t>IRN</t>
  </si>
  <si>
    <t>Iraq</t>
  </si>
  <si>
    <t>IRQ</t>
  </si>
  <si>
    <t>Ireland</t>
  </si>
  <si>
    <t>IRL</t>
  </si>
  <si>
    <t>Israel</t>
  </si>
  <si>
    <t>ISR</t>
  </si>
  <si>
    <t>Italy</t>
  </si>
  <si>
    <t>ITA</t>
  </si>
  <si>
    <t>Japan</t>
  </si>
  <si>
    <t>JPN</t>
  </si>
  <si>
    <t>Jordan</t>
  </si>
  <si>
    <t>JOR</t>
  </si>
  <si>
    <t>Kazakhstan</t>
  </si>
  <si>
    <t>KAZ</t>
  </si>
  <si>
    <t>Kenya</t>
  </si>
  <si>
    <t>KEN</t>
  </si>
  <si>
    <t>Kiribati</t>
  </si>
  <si>
    <t>KIR</t>
  </si>
  <si>
    <t>Kuwait</t>
  </si>
  <si>
    <t>KWT</t>
  </si>
  <si>
    <t>Kyrgyzstan</t>
  </si>
  <si>
    <t>KGZ</t>
  </si>
  <si>
    <t>Lao People's Democratic Republic</t>
  </si>
  <si>
    <t>LAO</t>
  </si>
  <si>
    <t>Latvia</t>
  </si>
  <si>
    <t>LVA</t>
  </si>
  <si>
    <t>Lebanon</t>
  </si>
  <si>
    <t>LBN</t>
  </si>
  <si>
    <t>Lesotho</t>
  </si>
  <si>
    <t>LSO</t>
  </si>
  <si>
    <t>Liberia</t>
  </si>
  <si>
    <t>LBR</t>
  </si>
  <si>
    <t>Libya</t>
  </si>
  <si>
    <t>LBY</t>
  </si>
  <si>
    <t>Lithuania</t>
  </si>
  <si>
    <t>LTU</t>
  </si>
  <si>
    <t>Luxembourg</t>
  </si>
  <si>
    <t>LUX</t>
  </si>
  <si>
    <t>Madagascar</t>
  </si>
  <si>
    <t>MDG</t>
  </si>
  <si>
    <t>Malawi</t>
  </si>
  <si>
    <t>MWI</t>
  </si>
  <si>
    <t>Malaysia</t>
  </si>
  <si>
    <t>MYS</t>
  </si>
  <si>
    <t>Maldives</t>
  </si>
  <si>
    <t>MDV</t>
  </si>
  <si>
    <t>Mali</t>
  </si>
  <si>
    <t>MLI</t>
  </si>
  <si>
    <t>Malta</t>
  </si>
  <si>
    <t>MLT</t>
  </si>
  <si>
    <t>Marshall Islands</t>
  </si>
  <si>
    <t>MHL</t>
  </si>
  <si>
    <t>Mauritania</t>
  </si>
  <si>
    <t>MRT</t>
  </si>
  <si>
    <t>Mauritius</t>
  </si>
  <si>
    <t>MUS</t>
  </si>
  <si>
    <t>Mexico</t>
  </si>
  <si>
    <t>MEX</t>
  </si>
  <si>
    <t>Micronesia (Federated States of)</t>
  </si>
  <si>
    <t>FSM</t>
  </si>
  <si>
    <t>Monaco</t>
  </si>
  <si>
    <t>MCO</t>
  </si>
  <si>
    <t>Mongolia</t>
  </si>
  <si>
    <t>MNG</t>
  </si>
  <si>
    <t>Montenegro</t>
  </si>
  <si>
    <t>MNE</t>
  </si>
  <si>
    <t>Morocco</t>
  </si>
  <si>
    <t>MAR</t>
  </si>
  <si>
    <t>Mozambique</t>
  </si>
  <si>
    <t>MOZ</t>
  </si>
  <si>
    <t>Myanmar</t>
  </si>
  <si>
    <t>MMR</t>
  </si>
  <si>
    <t>Namibia</t>
  </si>
  <si>
    <t>NAM</t>
  </si>
  <si>
    <t>Nauru</t>
  </si>
  <si>
    <t>NRU</t>
  </si>
  <si>
    <t>Nepal</t>
  </si>
  <si>
    <t>NPL</t>
  </si>
  <si>
    <t>Netherlands (Kingdom of the)</t>
  </si>
  <si>
    <t>NLD</t>
  </si>
  <si>
    <t>New Zealand</t>
  </si>
  <si>
    <t>NZL</t>
  </si>
  <si>
    <t>Nicaragua</t>
  </si>
  <si>
    <t>NIC</t>
  </si>
  <si>
    <t>Niger</t>
  </si>
  <si>
    <t>NER</t>
  </si>
  <si>
    <t>Nigeria</t>
  </si>
  <si>
    <t>NGA</t>
  </si>
  <si>
    <t>Niue</t>
  </si>
  <si>
    <t>NIU</t>
  </si>
  <si>
    <t>North Macedonia</t>
  </si>
  <si>
    <t>MKD</t>
  </si>
  <si>
    <t>Norway</t>
  </si>
  <si>
    <t>NOR</t>
  </si>
  <si>
    <t>Oman</t>
  </si>
  <si>
    <t>OMN</t>
  </si>
  <si>
    <t>Pakistan</t>
  </si>
  <si>
    <t>PAK</t>
  </si>
  <si>
    <t>Palau</t>
  </si>
  <si>
    <t>PLW</t>
  </si>
  <si>
    <t>Panama</t>
  </si>
  <si>
    <t>PAN</t>
  </si>
  <si>
    <t>Papua New Guinea</t>
  </si>
  <si>
    <t>PNG</t>
  </si>
  <si>
    <t>Paraguay</t>
  </si>
  <si>
    <t>PRY</t>
  </si>
  <si>
    <t>Peru</t>
  </si>
  <si>
    <t>PER</t>
  </si>
  <si>
    <t>Philippines</t>
  </si>
  <si>
    <t>PHL</t>
  </si>
  <si>
    <t>Poland</t>
  </si>
  <si>
    <t>POL</t>
  </si>
  <si>
    <t>Portugal</t>
  </si>
  <si>
    <t>PRT</t>
  </si>
  <si>
    <t>Qatar</t>
  </si>
  <si>
    <t>QAT</t>
  </si>
  <si>
    <t>Republic of Korea</t>
  </si>
  <si>
    <t>KOR</t>
  </si>
  <si>
    <t>Republic of Moldova</t>
  </si>
  <si>
    <t>MDA</t>
  </si>
  <si>
    <t>Romania</t>
  </si>
  <si>
    <t>ROU</t>
  </si>
  <si>
    <t>Russian Federation</t>
  </si>
  <si>
    <t>RUS</t>
  </si>
  <si>
    <t>Rwanda</t>
  </si>
  <si>
    <t>RWA</t>
  </si>
  <si>
    <t>Samoa</t>
  </si>
  <si>
    <t>WSM</t>
  </si>
  <si>
    <t>San Marino</t>
  </si>
  <si>
    <t>SMR</t>
  </si>
  <si>
    <t>Sao Tome and Principe</t>
  </si>
  <si>
    <t>STP</t>
  </si>
  <si>
    <t>Saudi Arabia</t>
  </si>
  <si>
    <t>SAU</t>
  </si>
  <si>
    <t>Senegal</t>
  </si>
  <si>
    <t>SEN</t>
  </si>
  <si>
    <t>Serbia</t>
  </si>
  <si>
    <t>SRB</t>
  </si>
  <si>
    <t>Seychelles</t>
  </si>
  <si>
    <t>SYC</t>
  </si>
  <si>
    <t>Sierra Leone</t>
  </si>
  <si>
    <t>SLE</t>
  </si>
  <si>
    <t>Singapore</t>
  </si>
  <si>
    <t>SGP</t>
  </si>
  <si>
    <t>Slovakia</t>
  </si>
  <si>
    <t>SVK</t>
  </si>
  <si>
    <t>Slovenia</t>
  </si>
  <si>
    <t>SVN</t>
  </si>
  <si>
    <t>Solomon Islands</t>
  </si>
  <si>
    <t>SLB</t>
  </si>
  <si>
    <t>Somalia</t>
  </si>
  <si>
    <t>SOM</t>
  </si>
  <si>
    <t>South Africa</t>
  </si>
  <si>
    <t>ZAF</t>
  </si>
  <si>
    <t>South Sudan</t>
  </si>
  <si>
    <t>SSD</t>
  </si>
  <si>
    <t>Spain</t>
  </si>
  <si>
    <t>ESP</t>
  </si>
  <si>
    <t>Sri Lanka</t>
  </si>
  <si>
    <t>LKA</t>
  </si>
  <si>
    <t>Sudan</t>
  </si>
  <si>
    <t>SDN</t>
  </si>
  <si>
    <t>Sweden</t>
  </si>
  <si>
    <t>SWE</t>
  </si>
  <si>
    <t>Switzerland</t>
  </si>
  <si>
    <t>CHE</t>
  </si>
  <si>
    <t>Syrian Arab Republic</t>
  </si>
  <si>
    <t>SYR</t>
  </si>
  <si>
    <t>Tajikistan</t>
  </si>
  <si>
    <t>TJK</t>
  </si>
  <si>
    <t>Thailand</t>
  </si>
  <si>
    <t>THA</t>
  </si>
  <si>
    <t>Timor-Leste</t>
  </si>
  <si>
    <t>TLS</t>
  </si>
  <si>
    <t>Togo</t>
  </si>
  <si>
    <t>TGO</t>
  </si>
  <si>
    <t>Tonga</t>
  </si>
  <si>
    <t>TON</t>
  </si>
  <si>
    <t>Tunisia</t>
  </si>
  <si>
    <t>TUN</t>
  </si>
  <si>
    <t>Türkiye</t>
  </si>
  <si>
    <t>TUR</t>
  </si>
  <si>
    <t>Turkmenistan</t>
  </si>
  <si>
    <t>TKM</t>
  </si>
  <si>
    <t>Tuvalu</t>
  </si>
  <si>
    <t>TUV</t>
  </si>
  <si>
    <t>Uganda</t>
  </si>
  <si>
    <t>UGA</t>
  </si>
  <si>
    <t>Ukraine</t>
  </si>
  <si>
    <t>UKR</t>
  </si>
  <si>
    <t>United Arab Emirates</t>
  </si>
  <si>
    <t>ARE</t>
  </si>
  <si>
    <t>United Kingdom of Great Britain and Northern Ireland</t>
  </si>
  <si>
    <t>GBR</t>
  </si>
  <si>
    <t>United Republic of Tanzania</t>
  </si>
  <si>
    <t>TZA</t>
  </si>
  <si>
    <t>United States of America</t>
  </si>
  <si>
    <t>USA</t>
  </si>
  <si>
    <t>Uruguay</t>
  </si>
  <si>
    <t>URY</t>
  </si>
  <si>
    <t>Uzbekistan</t>
  </si>
  <si>
    <t>UZB</t>
  </si>
  <si>
    <t>Vanuatu</t>
  </si>
  <si>
    <t>VUT</t>
  </si>
  <si>
    <t>Venezuela (Bolivarian Republic of)</t>
  </si>
  <si>
    <t>VEN</t>
  </si>
  <si>
    <t>Viet Nam</t>
  </si>
  <si>
    <t>VNM</t>
  </si>
  <si>
    <t>Yemen</t>
  </si>
  <si>
    <t>YEM</t>
  </si>
  <si>
    <t>Zambia</t>
  </si>
  <si>
    <t>ZMB</t>
  </si>
  <si>
    <t>Zimbabwe</t>
  </si>
  <si>
    <t>ZWE</t>
  </si>
  <si>
    <t>PT-v2</t>
  </si>
  <si>
    <t>País</t>
  </si>
  <si>
    <t>Tipo de avaliação</t>
  </si>
  <si>
    <t xml:space="preserve">  Auto-avaliação </t>
  </si>
  <si>
    <t xml:space="preserve">  Avaliação externa</t>
  </si>
  <si>
    <r>
      <rPr>
        <sz val="18"/>
        <color rgb="FF17468F"/>
        <rFont val="Impact"/>
        <family val="2"/>
      </rPr>
      <t>FERRAMENTA DE COLETA DE DADOS DA NMAT</t>
    </r>
  </si>
  <si>
    <r>
      <rPr>
        <i/>
        <sz val="11"/>
        <color theme="1"/>
        <rFont val="Calibri"/>
        <family val="2"/>
        <scheme val="minor"/>
      </rPr>
      <t>ESTA É UMA FERRAMENTA OPCIONAL QUE O NITAG PODE USAR PARA COLETAR DADOS  DURANTE A PREPARAÇÃO PARA PREENCHER A AVALIAÇÃO.</t>
    </r>
  </si>
  <si>
    <r>
      <rPr>
        <i/>
        <sz val="11"/>
        <color theme="1"/>
        <rFont val="Calibri"/>
        <family val="2"/>
        <scheme val="minor"/>
      </rPr>
      <t>Clique duas vezes no ícone para abrir o documento.</t>
    </r>
  </si>
  <si>
    <t>Calculated among locked cells of first 9 worksheets</t>
  </si>
  <si>
    <t>2f7e97ae0c52bb563c402964f1e897cc6cb6b052f51eae52765330c951d8f04a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</si>
</sst>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 %"/>
    <numFmt numFmtId="165" formatCode="yyyy\-mm\-dd;@"/>
  </numFmts>
  <fonts count="44" x14ac:knownFonts="1">
    <font>
      <sz val="11"/>
      <color theme="1"/>
      <name val="Calibri"/>
      <family val="2"/>
      <charset val="1"/>
    </font>
    <font>
      <sz val="11"/>
      <color theme="1"/>
      <name val="Calibri"/>
      <family val="2"/>
      <scheme val="minor"/>
    </font>
    <font>
      <sz val="18"/>
      <color rgb="FF17468F"/>
      <name val="Impact"/>
      <family val="2"/>
      <charset val="1"/>
    </font>
    <font>
      <b/>
      <i/>
      <sz val="11"/>
      <color theme="1"/>
      <name val="Calibri"/>
      <family val="2"/>
      <charset val="1"/>
    </font>
    <font>
      <b/>
      <sz val="14"/>
      <color theme="0"/>
      <name val="Calibri"/>
      <family val="2"/>
      <charset val="1"/>
    </font>
    <font>
      <b/>
      <sz val="12"/>
      <color theme="4"/>
      <name val="Calibri"/>
      <family val="2"/>
      <charset val="1"/>
    </font>
    <font>
      <sz val="11"/>
      <color theme="4"/>
      <name val="Impact"/>
      <family val="2"/>
      <charset val="1"/>
    </font>
    <font>
      <sz val="11"/>
      <name val="Calibri"/>
      <family val="2"/>
      <charset val="1"/>
    </font>
    <font>
      <sz val="11"/>
      <color rgb="FFFF0000"/>
      <name val="Calibri"/>
      <family val="2"/>
      <charset val="1"/>
    </font>
    <font>
      <sz val="10"/>
      <color theme="1"/>
      <name val="Calibri"/>
      <family val="2"/>
      <charset val="1"/>
    </font>
    <font>
      <sz val="14"/>
      <color theme="0"/>
      <name val="Impact"/>
      <family val="2"/>
      <charset val="1"/>
    </font>
    <font>
      <sz val="10"/>
      <color theme="0"/>
      <name val="Calibri"/>
      <family val="2"/>
      <charset val="1"/>
    </font>
    <font>
      <sz val="10"/>
      <color rgb="FF000000"/>
      <name val="Calibri"/>
      <family val="2"/>
      <charset val="1"/>
    </font>
    <font>
      <b/>
      <sz val="10"/>
      <color theme="0"/>
      <name val="Calibri"/>
      <family val="2"/>
      <charset val="1"/>
    </font>
    <font>
      <sz val="10"/>
      <name val="Calibri"/>
      <family val="2"/>
      <charset val="1"/>
    </font>
    <font>
      <i/>
      <sz val="8"/>
      <color theme="1"/>
      <name val="Calibri"/>
      <family val="2"/>
      <charset val="1"/>
    </font>
    <font>
      <sz val="12"/>
      <color theme="0"/>
      <name val="Impact"/>
      <family val="2"/>
      <charset val="1"/>
    </font>
    <font>
      <sz val="10"/>
      <color theme="0"/>
      <name val="Impact"/>
      <family val="2"/>
      <charset val="1"/>
    </font>
    <font>
      <b/>
      <i/>
      <sz val="10"/>
      <color theme="1"/>
      <name val="Calibri"/>
      <family val="2"/>
      <charset val="1"/>
    </font>
    <font>
      <i/>
      <sz val="10"/>
      <color theme="1"/>
      <name val="Calibri"/>
      <family val="2"/>
      <charset val="1"/>
    </font>
    <font>
      <b/>
      <sz val="10"/>
      <color theme="1"/>
      <name val="Calibri"/>
      <family val="2"/>
      <charset val="1"/>
    </font>
    <font>
      <sz val="9"/>
      <color theme="1"/>
      <name val="Verdana Pro Light"/>
      <family val="2"/>
      <charset val="1"/>
    </font>
    <font>
      <sz val="9"/>
      <color theme="1"/>
      <name val="Segoe UI Symbol"/>
      <family val="2"/>
      <charset val="1"/>
    </font>
    <font>
      <i/>
      <sz val="11"/>
      <color theme="1"/>
      <name val="Calibri"/>
      <family val="2"/>
      <charset val="1"/>
    </font>
    <font>
      <b/>
      <sz val="11"/>
      <color theme="0"/>
      <name val="Calibri"/>
      <family val="2"/>
      <charset val="1"/>
    </font>
    <font>
      <sz val="14"/>
      <color theme="1"/>
      <name val="Calibri"/>
      <family val="2"/>
      <charset val="1"/>
    </font>
    <font>
      <b/>
      <sz val="11"/>
      <color theme="0" tint="-0.14999847407452621"/>
      <name val="Calibri"/>
      <family val="2"/>
      <charset val="1"/>
    </font>
    <font>
      <sz val="11"/>
      <color theme="0" tint="-0.14999847407452621"/>
      <name val="Calibri"/>
      <family val="2"/>
      <charset val="1"/>
    </font>
    <font>
      <b/>
      <sz val="14"/>
      <color theme="0"/>
      <name val="Verdana Pro"/>
      <family val="2"/>
      <charset val="1"/>
    </font>
    <font>
      <b/>
      <sz val="12"/>
      <color theme="1"/>
      <name val="Verdana Pro Light"/>
      <family val="2"/>
      <charset val="1"/>
    </font>
    <font>
      <b/>
      <sz val="11"/>
      <color rgb="FF008ECE"/>
      <name val="Calibri"/>
      <family val="2"/>
      <charset val="1"/>
    </font>
    <font>
      <sz val="11"/>
      <color theme="1"/>
      <name val="Verdana Pro Light"/>
      <family val="2"/>
      <charset val="1"/>
    </font>
    <font>
      <b/>
      <sz val="11"/>
      <color theme="1"/>
      <name val="Calibri"/>
      <family val="2"/>
      <charset val="1"/>
    </font>
    <font>
      <sz val="10"/>
      <color theme="1"/>
      <name val="Verdana Pro Light"/>
      <family val="2"/>
      <charset val="1"/>
    </font>
    <font>
      <b/>
      <sz val="14"/>
      <color rgb="FF17468F"/>
      <name val="Verdana Pro"/>
      <family val="2"/>
      <charset val="1"/>
    </font>
    <font>
      <sz val="11"/>
      <color rgb="FF008ECE"/>
      <name val="Calibri"/>
      <family val="2"/>
      <charset val="1"/>
    </font>
    <font>
      <u/>
      <sz val="11"/>
      <color theme="2" tint="-0.499984740745262"/>
      <name val="Calibri"/>
      <family val="2"/>
      <charset val="1"/>
    </font>
    <font>
      <u/>
      <sz val="11"/>
      <color theme="10"/>
      <name val="Calibri"/>
      <family val="2"/>
      <charset val="1"/>
    </font>
    <font>
      <sz val="11"/>
      <color theme="10"/>
      <name val="Calibri"/>
      <family val="2"/>
      <charset val="1"/>
    </font>
    <font>
      <i/>
      <sz val="11"/>
      <color theme="0" tint="-0.34998626667073579"/>
      <name val="Calibri"/>
      <family val="2"/>
    </font>
    <font>
      <sz val="11"/>
      <color theme="0" tint="-0.499984740745262"/>
      <name val="Calibri"/>
      <family val="2"/>
    </font>
    <font>
      <b/>
      <sz val="11"/>
      <color theme="0" tint="-0.499984740745262"/>
      <name val="Calibri"/>
      <family val="2"/>
    </font>
    <font>
      <sz val="18"/>
      <color rgb="FF17468F"/>
      <name val="Impact"/>
      <family val="2"/>
    </font>
    <font>
      <i/>
      <sz val="11"/>
      <color theme="1"/>
      <name val="Calibri"/>
      <family val="2"/>
      <scheme val="minor"/>
    </font>
  </fonts>
  <fills count="11">
    <fill>
      <patternFill patternType="none"/>
    </fill>
    <fill>
      <patternFill patternType="gray125"/>
    </fill>
    <fill>
      <patternFill patternType="solid">
        <fgColor theme="4"/>
        <bgColor rgb="FF2147AA"/>
      </patternFill>
    </fill>
    <fill>
      <patternFill patternType="solid">
        <fgColor theme="5"/>
        <bgColor rgb="FF008080"/>
      </patternFill>
    </fill>
    <fill>
      <patternFill patternType="solid">
        <fgColor theme="6"/>
        <bgColor rgb="FF17468F"/>
      </patternFill>
    </fill>
    <fill>
      <patternFill patternType="solid">
        <fgColor theme="0"/>
        <bgColor rgb="FFFFFFCC"/>
      </patternFill>
    </fill>
    <fill>
      <patternFill patternType="solid">
        <fgColor rgb="FFDFDFDF"/>
        <bgColor rgb="FFD9D9D9"/>
      </patternFill>
    </fill>
    <fill>
      <patternFill patternType="solid">
        <fgColor theme="4" tint="0.79989013336588644"/>
        <bgColor rgb="FFCEDED8"/>
      </patternFill>
    </fill>
    <fill>
      <patternFill patternType="solid">
        <fgColor theme="0" tint="-0.14999847407452621"/>
        <bgColor rgb="FFDFDFDF"/>
      </patternFill>
    </fill>
    <fill>
      <patternFill patternType="solid">
        <fgColor theme="2"/>
        <bgColor rgb="FFDFDFDF"/>
      </patternFill>
    </fill>
    <fill>
      <patternFill patternType="solid">
        <fgColor rgb="FFFFFF00"/>
        <bgColor indexed="64"/>
      </patternFill>
    </fill>
  </fills>
  <borders count="39">
    <border>
      <left/>
      <right/>
      <top/>
      <bottom/>
      <diagonal/>
    </border>
    <border>
      <left style="thin">
        <color theme="7"/>
      </left>
      <right style="thin">
        <color theme="7"/>
      </right>
      <top style="thin">
        <color theme="7"/>
      </top>
      <bottom style="thin">
        <color theme="7"/>
      </bottom>
      <diagonal/>
    </border>
    <border>
      <left style="thin">
        <color theme="7"/>
      </left>
      <right style="thin">
        <color theme="7"/>
      </right>
      <top/>
      <bottom/>
      <diagonal/>
    </border>
    <border>
      <left style="thin">
        <color theme="7"/>
      </left>
      <right/>
      <top style="thin">
        <color theme="7"/>
      </top>
      <bottom style="thin">
        <color theme="7"/>
      </bottom>
      <diagonal/>
    </border>
    <border>
      <left/>
      <right style="thin">
        <color theme="7"/>
      </right>
      <top style="thin">
        <color theme="7"/>
      </top>
      <bottom style="thin">
        <color theme="7"/>
      </bottom>
      <diagonal/>
    </border>
    <border>
      <left style="thick">
        <color rgb="FF00B050"/>
      </left>
      <right style="thick">
        <color rgb="FF00B050"/>
      </right>
      <top style="thick">
        <color rgb="FF00B050"/>
      </top>
      <bottom style="thick">
        <color rgb="FF00B050"/>
      </bottom>
      <diagonal/>
    </border>
    <border>
      <left style="thick">
        <color rgb="FF00B050"/>
      </left>
      <right style="thin">
        <color theme="7"/>
      </right>
      <top style="thin">
        <color theme="7"/>
      </top>
      <bottom style="thin">
        <color theme="7"/>
      </bottom>
      <diagonal/>
    </border>
    <border>
      <left style="thin">
        <color theme="7"/>
      </left>
      <right style="thin">
        <color theme="7"/>
      </right>
      <top/>
      <bottom style="thin">
        <color theme="7"/>
      </bottom>
      <diagonal/>
    </border>
    <border>
      <left/>
      <right style="thin">
        <color theme="7"/>
      </right>
      <top/>
      <bottom/>
      <diagonal/>
    </border>
    <border>
      <left style="thin">
        <color theme="7"/>
      </left>
      <right/>
      <top/>
      <bottom/>
      <diagonal/>
    </border>
    <border>
      <left/>
      <right/>
      <top style="thin">
        <color theme="7"/>
      </top>
      <bottom style="thin">
        <color theme="7"/>
      </bottom>
      <diagonal/>
    </border>
    <border>
      <left style="thick">
        <color rgb="FF00B050"/>
      </left>
      <right style="thick">
        <color rgb="FF00B050"/>
      </right>
      <top/>
      <bottom style="thick">
        <color rgb="FF00B050"/>
      </bottom>
      <diagonal/>
    </border>
    <border>
      <left/>
      <right style="thin">
        <color theme="0"/>
      </right>
      <top/>
      <bottom/>
      <diagonal/>
    </border>
    <border>
      <left style="thin">
        <color theme="0"/>
      </left>
      <right/>
      <top/>
      <bottom/>
      <diagonal/>
    </border>
    <border>
      <left style="thick">
        <color theme="4"/>
      </left>
      <right style="thick">
        <color theme="4"/>
      </right>
      <top style="thick">
        <color theme="4"/>
      </top>
      <bottom style="thick">
        <color theme="4"/>
      </bottom>
      <diagonal/>
    </border>
    <border>
      <left/>
      <right/>
      <top style="thick">
        <color theme="4"/>
      </top>
      <bottom style="thick">
        <color theme="4"/>
      </bottom>
      <diagonal/>
    </border>
    <border>
      <left/>
      <right style="thick">
        <color theme="4"/>
      </right>
      <top style="thick">
        <color theme="4"/>
      </top>
      <bottom style="thick">
        <color theme="4"/>
      </bottom>
      <diagonal/>
    </border>
    <border>
      <left style="thin">
        <color theme="7"/>
      </left>
      <right style="thin">
        <color theme="7"/>
      </right>
      <top style="thick">
        <color rgb="FF00B050"/>
      </top>
      <bottom style="thin">
        <color auto="1"/>
      </bottom>
      <diagonal/>
    </border>
    <border>
      <left style="thin">
        <color theme="7"/>
      </left>
      <right style="thin">
        <color theme="7"/>
      </right>
      <top style="thin">
        <color auto="1"/>
      </top>
      <bottom style="thick">
        <color rgb="FF00B050"/>
      </bottom>
      <diagonal/>
    </border>
    <border>
      <left style="thin">
        <color theme="7"/>
      </left>
      <right style="thin">
        <color auto="1"/>
      </right>
      <top style="thin">
        <color theme="7"/>
      </top>
      <bottom style="thin">
        <color theme="7"/>
      </bottom>
      <diagonal/>
    </border>
    <border>
      <left style="thin">
        <color auto="1"/>
      </left>
      <right style="thin">
        <color auto="1"/>
      </right>
      <top style="thin">
        <color auto="1"/>
      </top>
      <bottom style="thin">
        <color auto="1"/>
      </bottom>
      <diagonal/>
    </border>
    <border>
      <left style="thin">
        <color theme="4"/>
      </left>
      <right style="thin">
        <color theme="4"/>
      </right>
      <top style="thin">
        <color theme="4"/>
      </top>
      <bottom style="thin">
        <color theme="4"/>
      </bottom>
      <diagonal/>
    </border>
    <border>
      <left style="thin">
        <color rgb="FFDFDFDF"/>
      </left>
      <right style="thin">
        <color rgb="FFDFDFDF"/>
      </right>
      <top style="thin">
        <color rgb="FFDFDFDF"/>
      </top>
      <bottom style="thin">
        <color rgb="FFDFDFDF"/>
      </bottom>
      <diagonal/>
    </border>
    <border>
      <left style="medium">
        <color theme="0" tint="-0.34998626667073579"/>
      </left>
      <right/>
      <top/>
      <bottom/>
      <diagonal/>
    </border>
    <border>
      <left/>
      <right style="medium">
        <color theme="0" tint="-0.34998626667073579"/>
      </right>
      <top/>
      <bottom/>
      <diagonal/>
    </border>
    <border>
      <left/>
      <right style="thin">
        <color theme="0" tint="-0.499984740745262"/>
      </right>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medium">
        <color theme="0" tint="-0.34998626667073579"/>
      </left>
      <right/>
      <top/>
      <bottom style="medium">
        <color theme="0" tint="-0.34998626667073579"/>
      </bottom>
      <diagonal/>
    </border>
    <border>
      <left/>
      <right style="medium">
        <color theme="0" tint="-0.34998626667073579"/>
      </right>
      <top/>
      <bottom style="medium">
        <color theme="0" tint="-0.34998626667073579"/>
      </bottom>
      <diagonal/>
    </border>
    <border>
      <left style="medium">
        <color theme="0" tint="-0.34998626667073579"/>
      </left>
      <right/>
      <top style="medium">
        <color theme="0" tint="-0.34998626667073579"/>
      </top>
      <bottom/>
      <diagonal/>
    </border>
    <border>
      <left/>
      <right style="medium">
        <color theme="0" tint="-0.34998626667073579"/>
      </right>
      <top style="medium">
        <color theme="0" tint="-0.34998626667073579"/>
      </top>
      <bottom/>
      <diagonal/>
    </border>
    <border>
      <left style="thick">
        <color theme="6"/>
      </left>
      <right style="thick">
        <color theme="6"/>
      </right>
      <top style="thick">
        <color theme="6"/>
      </top>
      <bottom style="thick">
        <color theme="6"/>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theme="4"/>
      </top>
      <bottom style="thin">
        <color theme="4"/>
      </bottom>
      <diagonal/>
    </border>
    <border>
      <left/>
      <right style="thin">
        <color theme="4"/>
      </right>
      <top style="thin">
        <color theme="4"/>
      </top>
      <bottom style="thin">
        <color theme="4"/>
      </bottom>
      <diagonal/>
    </border>
    <border>
      <left style="thin">
        <color auto="1"/>
      </left>
      <right/>
      <top style="thin">
        <color auto="1"/>
      </top>
      <bottom style="thin">
        <color auto="1"/>
      </bottom>
      <diagonal/>
    </border>
  </borders>
  <cellStyleXfs count="2">
    <xf numFmtId="0" fontId="0" fillId="0" borderId="0"/>
    <xf numFmtId="0" fontId="1" fillId="0" borderId="0"/>
  </cellStyleXfs>
  <cellXfs count="158">
    <xf numFmtId="0" fontId="0" fillId="0" borderId="0" xfId="0"/>
    <xf numFmtId="0" fontId="2" fillId="0" borderId="0" xfId="0" applyFont="1" applyAlignment="1">
      <alignment horizontal="left" vertical="top"/>
    </xf>
    <xf numFmtId="0" fontId="0" fillId="0" borderId="0" xfId="0" applyAlignment="1">
      <alignment vertical="top"/>
    </xf>
    <xf numFmtId="0" fontId="0" fillId="0" borderId="0" xfId="0" applyAlignment="1">
      <alignment vertical="top" wrapText="1"/>
    </xf>
    <xf numFmtId="0" fontId="3" fillId="0" borderId="0" xfId="0" applyFont="1" applyAlignment="1">
      <alignment vertical="top" wrapText="1"/>
    </xf>
    <xf numFmtId="0" fontId="3" fillId="0" borderId="0" xfId="0" applyFont="1"/>
    <xf numFmtId="0" fontId="0" fillId="0" borderId="0" xfId="0" applyAlignment="1">
      <alignment wrapText="1"/>
    </xf>
    <xf numFmtId="0" fontId="7" fillId="0" borderId="0" xfId="0" applyFont="1" applyAlignment="1">
      <alignment horizontal="left" vertical="top" wrapText="1"/>
    </xf>
    <xf numFmtId="0" fontId="9" fillId="0" borderId="5" xfId="0" applyFont="1" applyBorder="1" applyAlignment="1" applyProtection="1">
      <alignment horizontal="center" vertical="center" wrapText="1"/>
      <protection locked="0"/>
    </xf>
    <xf numFmtId="0" fontId="9" fillId="0" borderId="11" xfId="0" applyFont="1" applyBorder="1" applyAlignment="1" applyProtection="1">
      <alignment horizontal="center" vertical="center" wrapText="1"/>
      <protection locked="0"/>
    </xf>
    <xf numFmtId="0" fontId="9" fillId="5" borderId="5" xfId="0" applyFont="1" applyFill="1" applyBorder="1" applyAlignment="1" applyProtection="1">
      <alignment horizontal="center" vertical="center" wrapText="1"/>
      <protection locked="0"/>
    </xf>
    <xf numFmtId="0" fontId="0" fillId="0" borderId="0" xfId="0" applyAlignment="1">
      <alignment horizontal="left" vertical="top" wrapText="1"/>
    </xf>
    <xf numFmtId="0" fontId="0" fillId="9" borderId="25" xfId="0" applyFill="1" applyBorder="1" applyAlignment="1" applyProtection="1">
      <alignment vertical="top" wrapText="1"/>
      <protection locked="0"/>
    </xf>
    <xf numFmtId="0" fontId="0" fillId="9" borderId="26" xfId="0" applyFill="1" applyBorder="1" applyAlignment="1" applyProtection="1">
      <alignment vertical="top" wrapText="1"/>
      <protection locked="0"/>
    </xf>
    <xf numFmtId="0" fontId="0" fillId="9" borderId="27" xfId="0" applyFill="1" applyBorder="1" applyAlignment="1" applyProtection="1">
      <alignment vertical="top" wrapText="1"/>
      <protection locked="0"/>
    </xf>
    <xf numFmtId="0" fontId="0" fillId="9" borderId="28" xfId="0" applyFill="1" applyBorder="1" applyAlignment="1" applyProtection="1">
      <alignment vertical="top" wrapText="1"/>
      <protection locked="0"/>
    </xf>
    <xf numFmtId="0" fontId="0" fillId="0" borderId="27" xfId="0" applyBorder="1" applyAlignment="1" applyProtection="1">
      <alignment vertical="top" wrapText="1"/>
      <protection locked="0"/>
    </xf>
    <xf numFmtId="0" fontId="0" fillId="0" borderId="28" xfId="0" applyBorder="1" applyAlignment="1" applyProtection="1">
      <alignment vertical="top" wrapText="1"/>
      <protection locked="0"/>
    </xf>
    <xf numFmtId="0" fontId="2" fillId="0" borderId="0" xfId="0" applyFont="1" applyAlignment="1">
      <alignment horizontal="left" vertical="top" wrapText="1"/>
    </xf>
    <xf numFmtId="0" fontId="28" fillId="4" borderId="33" xfId="0" applyFont="1" applyFill="1" applyBorder="1" applyAlignment="1">
      <alignment horizontal="left" vertical="top" wrapText="1"/>
    </xf>
    <xf numFmtId="0" fontId="29" fillId="0" borderId="0" xfId="0" applyFont="1" applyAlignment="1">
      <alignment horizontal="left" vertical="top" wrapText="1"/>
    </xf>
    <xf numFmtId="0" fontId="30" fillId="0" borderId="0" xfId="0" applyFont="1" applyAlignment="1">
      <alignment horizontal="left" vertical="top" wrapText="1"/>
    </xf>
    <xf numFmtId="0" fontId="31" fillId="0" borderId="0" xfId="0" applyFont="1" applyAlignment="1">
      <alignment horizontal="left" vertical="top" wrapText="1"/>
    </xf>
    <xf numFmtId="0" fontId="0" fillId="0" borderId="0" xfId="0" applyAlignment="1">
      <alignment horizontal="left" vertical="top" wrapText="1" indent="1"/>
    </xf>
    <xf numFmtId="0" fontId="32" fillId="0" borderId="0" xfId="0" applyFont="1" applyAlignment="1">
      <alignment horizontal="left" vertical="top" wrapText="1"/>
    </xf>
    <xf numFmtId="0" fontId="23" fillId="0" borderId="0" xfId="0" applyFont="1" applyAlignment="1">
      <alignment horizontal="left" vertical="top" wrapText="1"/>
    </xf>
    <xf numFmtId="0" fontId="33" fillId="0" borderId="0" xfId="0" applyFont="1" applyAlignment="1">
      <alignment horizontal="left" vertical="top" wrapText="1"/>
    </xf>
    <xf numFmtId="0" fontId="34" fillId="0" borderId="0" xfId="0" applyFont="1" applyAlignment="1">
      <alignment horizontal="left" vertical="top" wrapText="1"/>
    </xf>
    <xf numFmtId="0" fontId="35" fillId="0" borderId="0" xfId="0" applyFont="1" applyAlignment="1">
      <alignment horizontal="left" vertical="top" wrapText="1"/>
    </xf>
    <xf numFmtId="0" fontId="36" fillId="0" borderId="0" xfId="0" applyFont="1" applyAlignment="1">
      <alignment horizontal="left" vertical="top" wrapText="1"/>
    </xf>
    <xf numFmtId="0" fontId="37" fillId="0" borderId="0" xfId="0" applyFont="1" applyAlignment="1">
      <alignment horizontal="left" vertical="top" wrapText="1"/>
    </xf>
    <xf numFmtId="0" fontId="38" fillId="0" borderId="0" xfId="0" applyFont="1" applyAlignment="1">
      <alignment horizontal="left" vertical="top" wrapText="1"/>
    </xf>
    <xf numFmtId="0" fontId="9" fillId="0" borderId="0" xfId="0" applyFont="1" applyAlignment="1">
      <alignment vertical="center" wrapText="1"/>
    </xf>
    <xf numFmtId="0" fontId="0" fillId="0" borderId="0" xfId="0" applyAlignment="1">
      <alignment vertical="center" wrapText="1"/>
    </xf>
    <xf numFmtId="0" fontId="0" fillId="0" borderId="0" xfId="0" applyAlignment="1">
      <alignment horizontal="center" wrapText="1"/>
    </xf>
    <xf numFmtId="165" fontId="0" fillId="0" borderId="0" xfId="0" applyNumberFormat="1"/>
    <xf numFmtId="0" fontId="0" fillId="10" borderId="0" xfId="0" applyFill="1"/>
    <xf numFmtId="0" fontId="32" fillId="0" borderId="0" xfId="0" applyFont="1"/>
    <xf numFmtId="0" fontId="9" fillId="0" borderId="20" xfId="0" applyFont="1" applyBorder="1" applyAlignment="1" applyProtection="1">
      <alignment horizontal="center" vertical="center" wrapText="1"/>
      <protection locked="0"/>
    </xf>
    <xf numFmtId="165" fontId="0" fillId="0" borderId="20" xfId="0" applyNumberFormat="1" applyBorder="1" applyAlignment="1" applyProtection="1">
      <alignment horizontal="center" vertical="top" wrapText="1"/>
      <protection locked="0"/>
    </xf>
    <xf numFmtId="0" fontId="5" fillId="0" borderId="0" xfId="0" applyFont="1" applyAlignment="1">
      <alignment horizontal="center" vertical="center" textRotation="90"/>
    </xf>
    <xf numFmtId="0" fontId="6" fillId="0" borderId="0" xfId="0" applyFont="1" applyAlignment="1">
      <alignment horizontal="left" vertical="top"/>
    </xf>
    <xf numFmtId="0" fontId="7" fillId="0" borderId="0" xfId="0" applyFont="1" applyAlignment="1">
      <alignment vertical="top" wrapText="1"/>
    </xf>
    <xf numFmtId="0" fontId="7" fillId="0" borderId="0" xfId="0" applyFont="1"/>
    <xf numFmtId="49" fontId="7" fillId="0" borderId="0" xfId="0" applyNumberFormat="1" applyFont="1" applyAlignment="1">
      <alignment horizontal="left" vertical="top" wrapText="1"/>
    </xf>
    <xf numFmtId="0" fontId="7" fillId="0" borderId="0" xfId="0" applyFont="1" applyAlignment="1">
      <alignment horizontal="left" vertical="center" indent="1"/>
    </xf>
    <xf numFmtId="0" fontId="8" fillId="0" borderId="0" xfId="0" applyFont="1"/>
    <xf numFmtId="0" fontId="9" fillId="0" borderId="0" xfId="0" applyFont="1"/>
    <xf numFmtId="0" fontId="9" fillId="0" borderId="0" xfId="0" applyFont="1" applyAlignment="1">
      <alignment horizontal="left" vertical="center"/>
    </xf>
    <xf numFmtId="0" fontId="10" fillId="2" borderId="0" xfId="0" applyFont="1" applyFill="1"/>
    <xf numFmtId="0" fontId="11" fillId="2" borderId="0" xfId="0" applyFont="1" applyFill="1"/>
    <xf numFmtId="0" fontId="11" fillId="2" borderId="0" xfId="0" applyFont="1" applyFill="1" applyAlignment="1">
      <alignment horizontal="left" vertical="center"/>
    </xf>
    <xf numFmtId="0" fontId="9" fillId="2" borderId="0" xfId="0" applyFont="1" applyFill="1"/>
    <xf numFmtId="0" fontId="9" fillId="2" borderId="0" xfId="0" applyFont="1" applyFill="1" applyAlignment="1">
      <alignment horizontal="left" vertical="center"/>
    </xf>
    <xf numFmtId="0" fontId="12" fillId="0" borderId="0" xfId="0" applyFont="1" applyAlignment="1">
      <alignment horizontal="center" vertical="center" wrapText="1"/>
    </xf>
    <xf numFmtId="0" fontId="13" fillId="5" borderId="2" xfId="0" applyFont="1" applyFill="1" applyBorder="1" applyAlignment="1">
      <alignment horizontal="center" vertical="center" wrapText="1"/>
    </xf>
    <xf numFmtId="0" fontId="13" fillId="2" borderId="1" xfId="0" applyFont="1" applyFill="1" applyBorder="1" applyAlignment="1">
      <alignment horizontal="center" vertical="center"/>
    </xf>
    <xf numFmtId="0" fontId="9" fillId="0" borderId="1" xfId="0" applyFont="1" applyBorder="1" applyAlignment="1">
      <alignment horizontal="center" vertical="center" wrapText="1"/>
    </xf>
    <xf numFmtId="0" fontId="9" fillId="0" borderId="3" xfId="0" applyFont="1" applyBorder="1" applyAlignment="1">
      <alignment horizontal="left" vertical="center" wrapText="1"/>
    </xf>
    <xf numFmtId="0" fontId="14" fillId="0" borderId="1" xfId="0" applyFont="1" applyBorder="1" applyAlignment="1">
      <alignment horizontal="center" vertical="center" wrapText="1"/>
    </xf>
    <xf numFmtId="0" fontId="9" fillId="0" borderId="4" xfId="0" applyFont="1" applyBorder="1" applyAlignment="1">
      <alignment horizontal="left" vertical="center" wrapText="1"/>
    </xf>
    <xf numFmtId="0" fontId="9" fillId="5" borderId="0" xfId="0" applyFont="1" applyFill="1" applyAlignment="1">
      <alignment horizontal="left" vertical="center" wrapText="1"/>
    </xf>
    <xf numFmtId="0" fontId="9" fillId="0" borderId="6" xfId="0" applyFont="1" applyBorder="1" applyAlignment="1">
      <alignment horizontal="left" vertical="center" wrapText="1"/>
    </xf>
    <xf numFmtId="0" fontId="9" fillId="6" borderId="7" xfId="0" applyFont="1" applyFill="1" applyBorder="1" applyAlignment="1">
      <alignment horizontal="center" vertical="center" wrapText="1"/>
    </xf>
    <xf numFmtId="0" fontId="15" fillId="6" borderId="4" xfId="0" applyFont="1" applyFill="1" applyBorder="1" applyAlignment="1">
      <alignment horizontal="left" vertical="center" wrapText="1"/>
    </xf>
    <xf numFmtId="0" fontId="15" fillId="5" borderId="8" xfId="0" applyFont="1" applyFill="1" applyBorder="1" applyAlignment="1">
      <alignment horizontal="left" vertical="center" wrapText="1"/>
    </xf>
    <xf numFmtId="0" fontId="15" fillId="6" borderId="3" xfId="0" applyFont="1" applyFill="1" applyBorder="1" applyAlignment="1">
      <alignment horizontal="left" vertical="center" wrapText="1"/>
    </xf>
    <xf numFmtId="0" fontId="15" fillId="5" borderId="9" xfId="0" applyFont="1" applyFill="1" applyBorder="1" applyAlignment="1">
      <alignment horizontal="left" vertical="center" wrapText="1"/>
    </xf>
    <xf numFmtId="0" fontId="9" fillId="7" borderId="1" xfId="0" applyFont="1" applyFill="1" applyBorder="1" applyAlignment="1">
      <alignment horizontal="center" vertical="center" wrapText="1"/>
    </xf>
    <xf numFmtId="0" fontId="9" fillId="0" borderId="1" xfId="0" applyFont="1" applyBorder="1" applyAlignment="1">
      <alignment horizontal="center" vertical="center"/>
    </xf>
    <xf numFmtId="0" fontId="9" fillId="0" borderId="10" xfId="0" applyFont="1" applyBorder="1" applyAlignment="1">
      <alignment horizontal="left" vertical="center" wrapText="1"/>
    </xf>
    <xf numFmtId="0" fontId="15" fillId="5" borderId="0" xfId="0" applyFont="1" applyFill="1" applyAlignment="1">
      <alignment horizontal="left" vertical="center" wrapText="1"/>
    </xf>
    <xf numFmtId="0" fontId="9" fillId="5" borderId="8" xfId="0" applyFont="1" applyFill="1" applyBorder="1" applyAlignment="1">
      <alignment horizontal="left" vertical="center" wrapText="1"/>
    </xf>
    <xf numFmtId="0" fontId="9" fillId="8" borderId="7" xfId="0" applyFont="1" applyFill="1" applyBorder="1" applyAlignment="1">
      <alignment horizontal="center" vertical="center" wrapText="1"/>
    </xf>
    <xf numFmtId="0" fontId="15" fillId="0" borderId="4" xfId="0" applyFont="1" applyBorder="1" applyAlignment="1">
      <alignment horizontal="left" vertical="center" wrapText="1"/>
    </xf>
    <xf numFmtId="0" fontId="9" fillId="5" borderId="4" xfId="0" applyFont="1" applyFill="1" applyBorder="1" applyAlignment="1">
      <alignment horizontal="left" vertical="center" wrapText="1"/>
    </xf>
    <xf numFmtId="0" fontId="9" fillId="0" borderId="0" xfId="0" applyFont="1" applyAlignment="1">
      <alignment horizontal="left" vertical="center" wrapText="1"/>
    </xf>
    <xf numFmtId="0" fontId="9" fillId="0" borderId="0" xfId="0" applyFont="1" applyAlignment="1">
      <alignment horizontal="center" vertical="center"/>
    </xf>
    <xf numFmtId="0" fontId="9" fillId="0" borderId="0" xfId="0" applyFont="1" applyAlignment="1">
      <alignment horizontal="center" vertical="center" wrapText="1"/>
    </xf>
    <xf numFmtId="0" fontId="15" fillId="0" borderId="0" xfId="0" applyFont="1" applyAlignment="1">
      <alignment horizontal="left" vertical="center" wrapText="1"/>
    </xf>
    <xf numFmtId="0" fontId="9" fillId="0" borderId="0" xfId="0" applyFont="1" applyAlignment="1">
      <alignment horizontal="center" wrapText="1"/>
    </xf>
    <xf numFmtId="0" fontId="9" fillId="0" borderId="0" xfId="0" applyFont="1" applyAlignment="1">
      <alignment horizontal="left"/>
    </xf>
    <xf numFmtId="0" fontId="11" fillId="2" borderId="0" xfId="0" applyFont="1" applyFill="1" applyAlignment="1">
      <alignment horizontal="left"/>
    </xf>
    <xf numFmtId="0" fontId="16" fillId="2" borderId="12" xfId="0" applyFont="1" applyFill="1" applyBorder="1" applyAlignment="1">
      <alignment horizontal="right" vertical="center"/>
    </xf>
    <xf numFmtId="0" fontId="16" fillId="2" borderId="13" xfId="0" applyFont="1" applyFill="1" applyBorder="1" applyAlignment="1">
      <alignment horizontal="center" vertical="center" wrapText="1"/>
    </xf>
    <xf numFmtId="0" fontId="14" fillId="0" borderId="0" xfId="0" applyFont="1" applyAlignment="1">
      <alignment horizontal="center" vertical="center" wrapText="1"/>
    </xf>
    <xf numFmtId="0" fontId="18" fillId="0" borderId="0" xfId="0" applyFont="1"/>
    <xf numFmtId="0" fontId="19" fillId="0" borderId="0" xfId="0" applyFont="1"/>
    <xf numFmtId="0" fontId="9" fillId="0" borderId="0" xfId="0" applyFont="1" applyAlignment="1">
      <alignment wrapText="1"/>
    </xf>
    <xf numFmtId="0" fontId="11" fillId="2" borderId="0" xfId="0" applyFont="1" applyFill="1" applyAlignment="1">
      <alignment horizontal="left" vertical="center" wrapText="1"/>
    </xf>
    <xf numFmtId="0" fontId="9" fillId="0" borderId="1" xfId="0" applyFont="1" applyBorder="1" applyAlignment="1">
      <alignment horizontal="left" vertical="center" wrapText="1"/>
    </xf>
    <xf numFmtId="0" fontId="9" fillId="5" borderId="1" xfId="0" applyFont="1" applyFill="1" applyBorder="1" applyAlignment="1">
      <alignment horizontal="left" vertical="center" wrapText="1"/>
    </xf>
    <xf numFmtId="0" fontId="9" fillId="8" borderId="17" xfId="0" applyFont="1" applyFill="1" applyBorder="1" applyAlignment="1">
      <alignment horizontal="center" vertical="center" wrapText="1"/>
    </xf>
    <xf numFmtId="0" fontId="15" fillId="8" borderId="4" xfId="0" applyFont="1" applyFill="1" applyBorder="1" applyAlignment="1">
      <alignment horizontal="left" vertical="center" wrapText="1"/>
    </xf>
    <xf numFmtId="0" fontId="11" fillId="5" borderId="0" xfId="0" applyFont="1" applyFill="1" applyAlignment="1">
      <alignment horizontal="left" vertical="center" wrapText="1"/>
    </xf>
    <xf numFmtId="0" fontId="9" fillId="0" borderId="8" xfId="0" applyFont="1" applyBorder="1" applyAlignment="1">
      <alignment horizontal="left" vertical="center" wrapText="1"/>
    </xf>
    <xf numFmtId="0" fontId="9" fillId="8" borderId="18" xfId="0" applyFont="1" applyFill="1" applyBorder="1" applyAlignment="1">
      <alignment horizontal="center" vertical="center" wrapText="1"/>
    </xf>
    <xf numFmtId="0" fontId="14" fillId="0" borderId="19" xfId="0" applyFont="1" applyBorder="1" applyAlignment="1">
      <alignment horizontal="center" vertical="center" wrapText="1"/>
    </xf>
    <xf numFmtId="0" fontId="20" fillId="0" borderId="0" xfId="0" applyFont="1" applyAlignment="1">
      <alignment horizontal="left" vertical="center" wrapText="1"/>
    </xf>
    <xf numFmtId="0" fontId="0" fillId="0" borderId="0" xfId="0" applyAlignment="1">
      <alignment horizontal="left" vertical="center" wrapText="1" indent="1"/>
    </xf>
    <xf numFmtId="0" fontId="21" fillId="0" borderId="0" xfId="0" applyFont="1" applyAlignment="1">
      <alignment horizontal="left" vertical="center" indent="1"/>
    </xf>
    <xf numFmtId="0" fontId="22" fillId="0" borderId="0" xfId="0" applyFont="1"/>
    <xf numFmtId="0" fontId="21" fillId="0" borderId="0" xfId="0" applyFont="1"/>
    <xf numFmtId="0" fontId="0" fillId="0" borderId="0" xfId="0" applyAlignment="1">
      <alignment horizontal="left" vertical="top"/>
    </xf>
    <xf numFmtId="0" fontId="40" fillId="0" borderId="0" xfId="0" applyFont="1" applyAlignment="1">
      <alignment horizontal="right" vertical="top"/>
    </xf>
    <xf numFmtId="0" fontId="41" fillId="0" borderId="0" xfId="0" applyFont="1" applyAlignment="1">
      <alignment horizontal="center" vertical="top" wrapText="1"/>
    </xf>
    <xf numFmtId="0" fontId="8" fillId="0" borderId="0" xfId="0" applyFont="1" applyAlignment="1">
      <alignment horizontal="left" vertical="top" wrapText="1"/>
    </xf>
    <xf numFmtId="0" fontId="39" fillId="0" borderId="0" xfId="0" applyFont="1" applyAlignment="1">
      <alignment horizontal="left" vertical="top" wrapText="1"/>
    </xf>
    <xf numFmtId="0" fontId="23" fillId="0" borderId="0" xfId="0" applyFont="1"/>
    <xf numFmtId="0" fontId="24" fillId="2" borderId="22" xfId="0" applyFont="1" applyFill="1" applyBorder="1" applyAlignment="1">
      <alignment vertical="center"/>
    </xf>
    <xf numFmtId="0" fontId="24" fillId="2" borderId="22" xfId="0" applyFont="1" applyFill="1" applyBorder="1" applyAlignment="1">
      <alignment vertical="center" wrapText="1"/>
    </xf>
    <xf numFmtId="0" fontId="0" fillId="9" borderId="23" xfId="0" applyFill="1" applyBorder="1" applyAlignment="1">
      <alignment vertical="top"/>
    </xf>
    <xf numFmtId="0" fontId="0" fillId="9" borderId="24" xfId="0" applyFill="1" applyBorder="1" applyAlignment="1">
      <alignment vertical="top"/>
    </xf>
    <xf numFmtId="0" fontId="0" fillId="9" borderId="29" xfId="0" applyFill="1" applyBorder="1" applyAlignment="1">
      <alignment vertical="top"/>
    </xf>
    <xf numFmtId="0" fontId="0" fillId="9" borderId="30" xfId="0" applyFill="1" applyBorder="1" applyAlignment="1">
      <alignment vertical="top"/>
    </xf>
    <xf numFmtId="0" fontId="0" fillId="0" borderId="31" xfId="0" applyBorder="1" applyAlignment="1">
      <alignment vertical="top"/>
    </xf>
    <xf numFmtId="0" fontId="0" fillId="0" borderId="32" xfId="0" applyBorder="1" applyAlignment="1">
      <alignment vertical="top"/>
    </xf>
    <xf numFmtId="0" fontId="0" fillId="0" borderId="23" xfId="0" applyBorder="1" applyAlignment="1">
      <alignment vertical="top"/>
    </xf>
    <xf numFmtId="0" fontId="0" fillId="0" borderId="24" xfId="0" applyBorder="1" applyAlignment="1">
      <alignment vertical="top"/>
    </xf>
    <xf numFmtId="0" fontId="0" fillId="0" borderId="29" xfId="0" applyBorder="1" applyAlignment="1">
      <alignment vertical="top"/>
    </xf>
    <xf numFmtId="0" fontId="0" fillId="0" borderId="30" xfId="0" applyBorder="1" applyAlignment="1">
      <alignment vertical="top"/>
    </xf>
    <xf numFmtId="0" fontId="0" fillId="9" borderId="31" xfId="0" applyFill="1" applyBorder="1" applyAlignment="1">
      <alignment vertical="top"/>
    </xf>
    <xf numFmtId="0" fontId="0" fillId="9" borderId="32" xfId="0" applyFill="1" applyBorder="1" applyAlignment="1">
      <alignment vertical="top"/>
    </xf>
    <xf numFmtId="0" fontId="4" fillId="4" borderId="0" xfId="0" applyFont="1" applyFill="1"/>
    <xf numFmtId="164" fontId="4" fillId="4" borderId="0" xfId="0" applyNumberFormat="1" applyFont="1" applyFill="1"/>
    <xf numFmtId="0" fontId="25" fillId="0" borderId="0" xfId="0" applyFont="1"/>
    <xf numFmtId="0" fontId="26" fillId="0" borderId="0" xfId="0" applyFont="1"/>
    <xf numFmtId="0" fontId="27" fillId="0" borderId="0" xfId="0" applyFont="1"/>
    <xf numFmtId="164" fontId="27" fillId="0" borderId="0" xfId="0" applyNumberFormat="1" applyFont="1"/>
    <xf numFmtId="0" fontId="42" fillId="0" borderId="0" xfId="1" applyFont="1" applyAlignment="1">
      <alignment horizontal="left" vertical="top" wrapText="1"/>
    </xf>
    <xf numFmtId="0" fontId="1" fillId="0" borderId="0" xfId="1"/>
    <xf numFmtId="0" fontId="43" fillId="0" borderId="0" xfId="1" applyFont="1" applyAlignment="1">
      <alignment vertical="center" wrapText="1"/>
    </xf>
    <xf numFmtId="0" fontId="43" fillId="0" borderId="0" xfId="1" applyFont="1" applyAlignment="1">
      <alignment horizontal="center"/>
    </xf>
    <xf numFmtId="0" fontId="39" fillId="0" borderId="0" xfId="0" applyFont="1" applyAlignment="1">
      <alignment horizontal="left" vertical="center" wrapText="1"/>
    </xf>
    <xf numFmtId="0" fontId="4" fillId="4" borderId="0" xfId="0" applyFont="1" applyFill="1" applyAlignment="1">
      <alignment horizontal="center" vertical="center" textRotation="90"/>
    </xf>
    <xf numFmtId="0" fontId="0" fillId="0" borderId="0" xfId="0"/>
    <xf numFmtId="0" fontId="8" fillId="0" borderId="0" xfId="0" applyFont="1"/>
    <xf numFmtId="0" fontId="4" fillId="2" borderId="0" xfId="0" applyFont="1" applyFill="1" applyAlignment="1">
      <alignment horizontal="center" vertical="center" textRotation="90"/>
    </xf>
    <xf numFmtId="0" fontId="4" fillId="3" borderId="0" xfId="0" applyFont="1" applyFill="1" applyAlignment="1">
      <alignment horizontal="center" vertical="center" textRotation="90"/>
    </xf>
    <xf numFmtId="0" fontId="13" fillId="2" borderId="1" xfId="0" applyFont="1" applyFill="1" applyBorder="1" applyAlignment="1">
      <alignment horizontal="center" vertical="center" wrapText="1"/>
    </xf>
    <xf numFmtId="0" fontId="0" fillId="0" borderId="4" xfId="0" applyBorder="1"/>
    <xf numFmtId="0" fontId="19" fillId="0" borderId="0" xfId="0" applyFont="1" applyAlignment="1">
      <alignment wrapText="1"/>
    </xf>
    <xf numFmtId="0" fontId="9" fillId="0" borderId="0" xfId="0" applyFont="1" applyAlignment="1">
      <alignment wrapText="1"/>
    </xf>
    <xf numFmtId="0" fontId="9" fillId="0" borderId="16" xfId="0" applyFont="1" applyBorder="1" applyAlignment="1" applyProtection="1">
      <alignment horizontal="left" vertical="top"/>
      <protection locked="0"/>
    </xf>
    <xf numFmtId="0" fontId="0" fillId="0" borderId="15" xfId="0" applyBorder="1" applyProtection="1">
      <protection locked="0"/>
    </xf>
    <xf numFmtId="0" fontId="0" fillId="0" borderId="16" xfId="0" applyBorder="1" applyProtection="1">
      <protection locked="0"/>
    </xf>
    <xf numFmtId="0" fontId="17" fillId="2" borderId="14" xfId="0" applyFont="1" applyFill="1" applyBorder="1" applyAlignment="1">
      <alignment horizontal="center" vertical="center"/>
    </xf>
    <xf numFmtId="0" fontId="0" fillId="0" borderId="16" xfId="0" applyBorder="1"/>
    <xf numFmtId="0" fontId="9" fillId="0" borderId="14" xfId="0" applyFont="1" applyBorder="1" applyAlignment="1" applyProtection="1">
      <alignment horizontal="left" vertical="top"/>
      <protection locked="0"/>
    </xf>
    <xf numFmtId="0" fontId="0" fillId="0" borderId="38" xfId="0" applyBorder="1" applyAlignment="1" applyProtection="1">
      <alignment horizontal="center" vertical="top" wrapText="1"/>
      <protection locked="0"/>
    </xf>
    <xf numFmtId="0" fontId="0" fillId="0" borderId="35" xfId="0" applyBorder="1" applyAlignment="1" applyProtection="1">
      <alignment horizontal="center" vertical="top" wrapText="1"/>
      <protection locked="0"/>
    </xf>
    <xf numFmtId="0" fontId="39" fillId="0" borderId="34" xfId="0" applyFont="1" applyBorder="1" applyAlignment="1">
      <alignment horizontal="center" vertical="top" wrapText="1"/>
    </xf>
    <xf numFmtId="0" fontId="0" fillId="0" borderId="21" xfId="0" applyBorder="1" applyAlignment="1" applyProtection="1">
      <alignment horizontal="left" vertical="top" wrapText="1"/>
      <protection locked="0"/>
    </xf>
    <xf numFmtId="0" fontId="0" fillId="0" borderId="36" xfId="0" applyBorder="1" applyProtection="1">
      <protection locked="0"/>
    </xf>
    <xf numFmtId="0" fontId="0" fillId="0" borderId="37" xfId="0" applyBorder="1" applyProtection="1">
      <protection locked="0"/>
    </xf>
    <xf numFmtId="0" fontId="0" fillId="0" borderId="20" xfId="0" applyBorder="1" applyAlignment="1" applyProtection="1">
      <alignment horizontal="left" vertical="top" wrapText="1"/>
      <protection locked="0"/>
    </xf>
    <xf numFmtId="0" fontId="0" fillId="0" borderId="34" xfId="0" applyBorder="1" applyProtection="1">
      <protection locked="0"/>
    </xf>
    <xf numFmtId="0" fontId="0" fillId="0" borderId="35" xfId="0" applyBorder="1" applyProtection="1">
      <protection locked="0"/>
    </xf>
  </cellXfs>
  <cellStyles count="2">
    <cellStyle name="Normal" xfId="0" builtinId="0"/>
    <cellStyle name="Normal 2" xfId="1" xr:uid="{834C4761-559A-423E-ADEB-E565CBA5B177}"/>
  </cellStyles>
  <dxfs count="149">
    <dxf>
      <fill>
        <patternFill>
          <bgColor theme="9" tint="0.59987182226020086"/>
        </patternFill>
      </fill>
    </dxf>
    <dxf>
      <fill>
        <patternFill>
          <bgColor theme="9" tint="0.59987182226020086"/>
        </patternFill>
      </fill>
    </dxf>
    <dxf>
      <fill>
        <patternFill>
          <bgColor theme="9" tint="0.59987182226020086"/>
        </patternFill>
      </fill>
    </dxf>
    <dxf>
      <fill>
        <patternFill>
          <bgColor theme="9" tint="0.59987182226020086"/>
        </patternFill>
      </fill>
    </dxf>
    <dxf>
      <fill>
        <patternFill>
          <bgColor theme="9" tint="0.59987182226020086"/>
        </patternFill>
      </fill>
    </dxf>
    <dxf>
      <fill>
        <patternFill>
          <bgColor theme="9" tint="0.59987182226020086"/>
        </patternFill>
      </fill>
    </dxf>
    <dxf>
      <fill>
        <patternFill>
          <bgColor theme="9" tint="0.59987182226020086"/>
        </patternFill>
      </fill>
    </dxf>
    <dxf>
      <fill>
        <patternFill>
          <bgColor theme="9" tint="0.59987182226020086"/>
        </patternFill>
      </fill>
    </dxf>
    <dxf>
      <fill>
        <patternFill>
          <bgColor theme="9" tint="0.59987182226020086"/>
        </patternFill>
      </fill>
    </dxf>
    <dxf>
      <fill>
        <patternFill>
          <bgColor theme="9" tint="0.59987182226020086"/>
        </patternFill>
      </fill>
    </dxf>
    <dxf>
      <fill>
        <patternFill>
          <bgColor theme="9" tint="0.59987182226020086"/>
        </patternFill>
      </fill>
    </dxf>
    <dxf>
      <fill>
        <patternFill>
          <bgColor theme="9" tint="0.59987182226020086"/>
        </patternFill>
      </fill>
    </dxf>
    <dxf>
      <fill>
        <patternFill>
          <bgColor theme="9" tint="0.59987182226020086"/>
        </patternFill>
      </fill>
    </dxf>
    <dxf>
      <fill>
        <patternFill>
          <bgColor rgb="FFDFDFDF"/>
        </patternFill>
      </fill>
    </dxf>
    <dxf>
      <fill>
        <patternFill>
          <bgColor theme="9" tint="0.59987182226020086"/>
        </patternFill>
      </fill>
    </dxf>
    <dxf>
      <fill>
        <patternFill>
          <bgColor rgb="FFDFDFDF"/>
        </patternFill>
      </fill>
    </dxf>
    <dxf>
      <fill>
        <patternFill>
          <bgColor theme="9" tint="0.59987182226020086"/>
        </patternFill>
      </fill>
    </dxf>
    <dxf>
      <fill>
        <patternFill>
          <bgColor theme="9" tint="0.59987182226020086"/>
        </patternFill>
      </fill>
    </dxf>
    <dxf>
      <fill>
        <patternFill>
          <bgColor theme="9" tint="0.59987182226020086"/>
        </patternFill>
      </fill>
    </dxf>
    <dxf>
      <fill>
        <patternFill>
          <bgColor theme="9" tint="0.59987182226020086"/>
        </patternFill>
      </fill>
    </dxf>
    <dxf>
      <fill>
        <patternFill>
          <bgColor theme="9" tint="0.59987182226020086"/>
        </patternFill>
      </fill>
    </dxf>
    <dxf>
      <fill>
        <patternFill>
          <bgColor theme="9" tint="0.59987182226020086"/>
        </patternFill>
      </fill>
    </dxf>
    <dxf>
      <fill>
        <patternFill>
          <bgColor theme="9" tint="0.59987182226020086"/>
        </patternFill>
      </fill>
    </dxf>
    <dxf>
      <fill>
        <patternFill>
          <bgColor theme="9" tint="0.59987182226020086"/>
        </patternFill>
      </fill>
    </dxf>
    <dxf>
      <fill>
        <patternFill>
          <bgColor theme="9" tint="0.59987182226020086"/>
        </patternFill>
      </fill>
    </dxf>
    <dxf>
      <fill>
        <patternFill>
          <bgColor rgb="FFDFDFDF"/>
        </patternFill>
      </fill>
    </dxf>
    <dxf>
      <fill>
        <patternFill>
          <bgColor theme="9" tint="0.59987182226020086"/>
        </patternFill>
      </fill>
    </dxf>
    <dxf>
      <fill>
        <patternFill>
          <bgColor rgb="FFDFDFDF"/>
        </patternFill>
      </fill>
    </dxf>
    <dxf>
      <fill>
        <patternFill>
          <bgColor theme="9" tint="0.59987182226020086"/>
        </patternFill>
      </fill>
    </dxf>
    <dxf>
      <fill>
        <patternFill>
          <bgColor theme="9" tint="0.59987182226020086"/>
        </patternFill>
      </fill>
    </dxf>
    <dxf>
      <fill>
        <patternFill>
          <bgColor theme="9" tint="0.59987182226020086"/>
        </patternFill>
      </fill>
    </dxf>
    <dxf>
      <fill>
        <patternFill>
          <bgColor theme="9" tint="0.59987182226020086"/>
        </patternFill>
      </fill>
    </dxf>
    <dxf>
      <fill>
        <patternFill>
          <bgColor theme="9" tint="0.59987182226020086"/>
        </patternFill>
      </fill>
    </dxf>
    <dxf>
      <fill>
        <patternFill>
          <bgColor theme="9" tint="0.59987182226020086"/>
        </patternFill>
      </fill>
    </dxf>
    <dxf>
      <fill>
        <patternFill>
          <bgColor theme="9" tint="0.59987182226020086"/>
        </patternFill>
      </fill>
    </dxf>
    <dxf>
      <fill>
        <patternFill>
          <bgColor theme="9" tint="0.59987182226020086"/>
        </patternFill>
      </fill>
    </dxf>
    <dxf>
      <fill>
        <patternFill>
          <bgColor theme="9" tint="0.59987182226020086"/>
        </patternFill>
      </fill>
    </dxf>
    <dxf>
      <fill>
        <patternFill>
          <bgColor rgb="FFDFDFDF"/>
        </patternFill>
      </fill>
    </dxf>
    <dxf>
      <fill>
        <patternFill>
          <bgColor theme="9" tint="0.59987182226020086"/>
        </patternFill>
      </fill>
    </dxf>
    <dxf>
      <fill>
        <patternFill>
          <bgColor rgb="FFDFDFDF"/>
        </patternFill>
      </fill>
    </dxf>
    <dxf>
      <fill>
        <patternFill>
          <bgColor theme="9" tint="0.59987182226020086"/>
        </patternFill>
      </fill>
    </dxf>
    <dxf>
      <fill>
        <patternFill>
          <bgColor theme="9" tint="0.59987182226020086"/>
        </patternFill>
      </fill>
    </dxf>
    <dxf>
      <fill>
        <patternFill>
          <bgColor theme="9" tint="0.59987182226020086"/>
        </patternFill>
      </fill>
    </dxf>
    <dxf>
      <fill>
        <patternFill>
          <bgColor theme="9" tint="0.59987182226020086"/>
        </patternFill>
      </fill>
    </dxf>
    <dxf>
      <fill>
        <patternFill>
          <bgColor theme="9" tint="0.59987182226020086"/>
        </patternFill>
      </fill>
    </dxf>
    <dxf>
      <fill>
        <patternFill>
          <bgColor theme="9" tint="0.59987182226020086"/>
        </patternFill>
      </fill>
    </dxf>
    <dxf>
      <fill>
        <patternFill>
          <bgColor theme="9" tint="0.59987182226020086"/>
        </patternFill>
      </fill>
    </dxf>
    <dxf>
      <fill>
        <patternFill>
          <bgColor theme="9" tint="0.59987182226020086"/>
        </patternFill>
      </fill>
    </dxf>
    <dxf>
      <fill>
        <patternFill>
          <bgColor theme="9" tint="0.59987182226020086"/>
        </patternFill>
      </fill>
    </dxf>
    <dxf>
      <fill>
        <patternFill>
          <bgColor rgb="FFDFDFDF"/>
        </patternFill>
      </fill>
    </dxf>
    <dxf>
      <fill>
        <patternFill>
          <bgColor theme="9" tint="0.59987182226020086"/>
        </patternFill>
      </fill>
    </dxf>
    <dxf>
      <fill>
        <patternFill>
          <bgColor theme="9" tint="0.59987182226020086"/>
        </patternFill>
      </fill>
    </dxf>
    <dxf>
      <fill>
        <patternFill>
          <bgColor theme="9" tint="0.59987182226020086"/>
        </patternFill>
      </fill>
    </dxf>
    <dxf>
      <fill>
        <patternFill>
          <bgColor rgb="FFDFDFDF"/>
        </patternFill>
      </fill>
    </dxf>
    <dxf>
      <fill>
        <patternFill>
          <bgColor theme="9" tint="0.59987182226020086"/>
        </patternFill>
      </fill>
    </dxf>
    <dxf>
      <fill>
        <patternFill>
          <bgColor theme="9" tint="0.59987182226020086"/>
        </patternFill>
      </fill>
    </dxf>
    <dxf>
      <fill>
        <patternFill>
          <bgColor rgb="FFDFDFDF"/>
        </patternFill>
      </fill>
    </dxf>
    <dxf>
      <fill>
        <patternFill>
          <bgColor theme="9" tint="0.59987182226020086"/>
        </patternFill>
      </fill>
    </dxf>
    <dxf>
      <fill>
        <patternFill>
          <bgColor rgb="FFDFDFDF"/>
        </patternFill>
      </fill>
    </dxf>
    <dxf>
      <fill>
        <patternFill>
          <bgColor theme="9" tint="0.59987182226020086"/>
        </patternFill>
      </fill>
    </dxf>
    <dxf>
      <fill>
        <patternFill>
          <bgColor theme="9" tint="0.59987182226020086"/>
        </patternFill>
      </fill>
    </dxf>
    <dxf>
      <fill>
        <patternFill>
          <bgColor theme="9" tint="0.59987182226020086"/>
        </patternFill>
      </fill>
    </dxf>
    <dxf>
      <fill>
        <patternFill>
          <bgColor theme="9" tint="0.59987182226020086"/>
        </patternFill>
      </fill>
    </dxf>
    <dxf>
      <fill>
        <patternFill>
          <bgColor theme="9" tint="0.59987182226020086"/>
        </patternFill>
      </fill>
    </dxf>
    <dxf>
      <fill>
        <patternFill>
          <bgColor theme="9" tint="0.59987182226020086"/>
        </patternFill>
      </fill>
    </dxf>
    <dxf>
      <fill>
        <patternFill>
          <bgColor rgb="FFDFDFDF"/>
        </patternFill>
      </fill>
    </dxf>
    <dxf>
      <fill>
        <patternFill>
          <bgColor theme="9" tint="0.59987182226020086"/>
        </patternFill>
      </fill>
    </dxf>
    <dxf>
      <fill>
        <patternFill>
          <bgColor theme="9" tint="0.59987182226020086"/>
        </patternFill>
      </fill>
    </dxf>
    <dxf>
      <fill>
        <patternFill>
          <bgColor theme="9" tint="0.59987182226020086"/>
        </patternFill>
      </fill>
    </dxf>
    <dxf>
      <fill>
        <patternFill>
          <bgColor theme="9" tint="0.59987182226020086"/>
        </patternFill>
      </fill>
    </dxf>
    <dxf>
      <fill>
        <patternFill>
          <bgColor theme="9" tint="0.59987182226020086"/>
        </patternFill>
      </fill>
    </dxf>
    <dxf>
      <fill>
        <patternFill>
          <bgColor theme="9" tint="0.59987182226020086"/>
        </patternFill>
      </fill>
    </dxf>
    <dxf>
      <fill>
        <patternFill>
          <bgColor theme="9" tint="0.59987182226020086"/>
        </patternFill>
      </fill>
    </dxf>
    <dxf>
      <fill>
        <patternFill>
          <bgColor theme="9" tint="0.59987182226020086"/>
        </patternFill>
      </fill>
    </dxf>
    <dxf>
      <fill>
        <patternFill>
          <bgColor theme="9" tint="0.59987182226020086"/>
        </patternFill>
      </fill>
    </dxf>
    <dxf>
      <fill>
        <patternFill>
          <bgColor theme="9" tint="0.59987182226020086"/>
        </patternFill>
      </fill>
    </dxf>
    <dxf>
      <fill>
        <patternFill>
          <bgColor rgb="FFDFDFDF"/>
        </patternFill>
      </fill>
    </dxf>
    <dxf>
      <fill>
        <patternFill>
          <bgColor theme="9" tint="0.59987182226020086"/>
        </patternFill>
      </fill>
    </dxf>
    <dxf>
      <fill>
        <patternFill>
          <bgColor theme="9" tint="0.59987182226020086"/>
        </patternFill>
      </fill>
    </dxf>
    <dxf>
      <fill>
        <patternFill>
          <bgColor theme="9" tint="0.59987182226020086"/>
        </patternFill>
      </fill>
    </dxf>
    <dxf>
      <fill>
        <patternFill>
          <bgColor theme="9" tint="0.59987182226020086"/>
        </patternFill>
      </fill>
    </dxf>
    <dxf>
      <fill>
        <patternFill>
          <bgColor rgb="FFDFDFDF"/>
        </patternFill>
      </fill>
    </dxf>
    <dxf>
      <fill>
        <patternFill>
          <bgColor theme="9" tint="0.59987182226020086"/>
        </patternFill>
      </fill>
    </dxf>
    <dxf>
      <fill>
        <patternFill>
          <bgColor rgb="FFDFDFDF"/>
        </patternFill>
      </fill>
    </dxf>
    <dxf>
      <fill>
        <patternFill>
          <bgColor theme="9" tint="0.59987182226020086"/>
        </patternFill>
      </fill>
    </dxf>
    <dxf>
      <fill>
        <patternFill>
          <bgColor rgb="FFDFDFDF"/>
        </patternFill>
      </fill>
    </dxf>
    <dxf>
      <fill>
        <patternFill>
          <bgColor theme="9" tint="0.59987182226020086"/>
        </patternFill>
      </fill>
    </dxf>
    <dxf>
      <fill>
        <patternFill>
          <bgColor rgb="FFDFDFDF"/>
        </patternFill>
      </fill>
    </dxf>
    <dxf>
      <fill>
        <patternFill>
          <bgColor theme="9" tint="0.59987182226020086"/>
        </patternFill>
      </fill>
    </dxf>
    <dxf>
      <fill>
        <patternFill>
          <bgColor theme="9" tint="0.59987182226020086"/>
        </patternFill>
      </fill>
    </dxf>
    <dxf>
      <fill>
        <patternFill>
          <bgColor theme="9" tint="0.59987182226020086"/>
        </patternFill>
      </fill>
    </dxf>
    <dxf>
      <fill>
        <patternFill>
          <bgColor theme="9" tint="0.59987182226020086"/>
        </patternFill>
      </fill>
    </dxf>
    <dxf>
      <fill>
        <patternFill>
          <bgColor theme="9" tint="0.59987182226020086"/>
        </patternFill>
      </fill>
    </dxf>
    <dxf>
      <fill>
        <patternFill>
          <bgColor theme="9" tint="0.59987182226020086"/>
        </patternFill>
      </fill>
    </dxf>
    <dxf>
      <fill>
        <patternFill>
          <bgColor theme="9" tint="0.59987182226020086"/>
        </patternFill>
      </fill>
    </dxf>
    <dxf>
      <fill>
        <patternFill>
          <bgColor theme="9" tint="0.59987182226020086"/>
        </patternFill>
      </fill>
    </dxf>
    <dxf>
      <fill>
        <patternFill>
          <bgColor rgb="FFDFDFDF"/>
        </patternFill>
      </fill>
    </dxf>
    <dxf>
      <fill>
        <patternFill>
          <bgColor theme="9" tint="0.59987182226020086"/>
        </patternFill>
      </fill>
    </dxf>
    <dxf>
      <fill>
        <patternFill>
          <bgColor theme="9" tint="0.59987182226020086"/>
        </patternFill>
      </fill>
    </dxf>
    <dxf>
      <fill>
        <patternFill>
          <bgColor theme="9" tint="0.59987182226020086"/>
        </patternFill>
      </fill>
    </dxf>
    <dxf>
      <fill>
        <patternFill>
          <bgColor theme="9" tint="0.59987182226020086"/>
        </patternFill>
      </fill>
    </dxf>
    <dxf>
      <fill>
        <patternFill>
          <bgColor rgb="FFDFDFDF"/>
        </patternFill>
      </fill>
    </dxf>
    <dxf>
      <fill>
        <patternFill>
          <bgColor rgb="FFDFDFDF"/>
        </patternFill>
      </fill>
    </dxf>
    <dxf>
      <fill>
        <patternFill>
          <bgColor theme="9" tint="0.59987182226020086"/>
        </patternFill>
      </fill>
    </dxf>
    <dxf>
      <fill>
        <patternFill>
          <bgColor rgb="FFDFDFDF"/>
        </patternFill>
      </fill>
    </dxf>
    <dxf>
      <fill>
        <patternFill>
          <bgColor theme="9" tint="0.59987182226020086"/>
        </patternFill>
      </fill>
    </dxf>
    <dxf>
      <fill>
        <patternFill>
          <bgColor theme="9" tint="0.59987182226020086"/>
        </patternFill>
      </fill>
    </dxf>
    <dxf>
      <fill>
        <patternFill>
          <bgColor theme="9" tint="0.59987182226020086"/>
        </patternFill>
      </fill>
    </dxf>
    <dxf>
      <fill>
        <patternFill>
          <bgColor theme="9" tint="0.59987182226020086"/>
        </patternFill>
      </fill>
    </dxf>
    <dxf>
      <fill>
        <patternFill>
          <bgColor theme="9" tint="0.59987182226020086"/>
        </patternFill>
      </fill>
    </dxf>
    <dxf>
      <fill>
        <patternFill>
          <bgColor theme="9" tint="0.59987182226020086"/>
        </patternFill>
      </fill>
    </dxf>
    <dxf>
      <fill>
        <patternFill>
          <bgColor theme="9" tint="0.59987182226020086"/>
        </patternFill>
      </fill>
    </dxf>
    <dxf>
      <fill>
        <patternFill>
          <bgColor theme="9" tint="0.59987182226020086"/>
        </patternFill>
      </fill>
    </dxf>
    <dxf>
      <fill>
        <patternFill>
          <bgColor theme="9" tint="0.59987182226020086"/>
        </patternFill>
      </fill>
    </dxf>
    <dxf>
      <fill>
        <patternFill>
          <bgColor rgb="FFDFDFDF"/>
        </patternFill>
      </fill>
    </dxf>
    <dxf>
      <fill>
        <patternFill>
          <bgColor theme="9" tint="0.59987182226020086"/>
        </patternFill>
      </fill>
    </dxf>
    <dxf>
      <fill>
        <patternFill>
          <bgColor theme="0" tint="-0.14999847407452621"/>
        </patternFill>
      </fill>
    </dxf>
    <dxf>
      <fill>
        <patternFill>
          <bgColor theme="9" tint="0.59987182226020086"/>
        </patternFill>
      </fill>
    </dxf>
    <dxf>
      <fill>
        <patternFill>
          <bgColor theme="9" tint="0.59987182226020086"/>
        </patternFill>
      </fill>
    </dxf>
    <dxf>
      <fill>
        <patternFill>
          <bgColor theme="9" tint="0.59987182226020086"/>
        </patternFill>
      </fill>
    </dxf>
    <dxf>
      <fill>
        <patternFill>
          <bgColor theme="0" tint="-0.14999847407452621"/>
        </patternFill>
      </fill>
    </dxf>
    <dxf>
      <fill>
        <patternFill>
          <bgColor theme="9" tint="0.59987182226020086"/>
        </patternFill>
      </fill>
    </dxf>
    <dxf>
      <fill>
        <patternFill>
          <bgColor theme="9" tint="0.59987182226020086"/>
        </patternFill>
      </fill>
    </dxf>
    <dxf>
      <fill>
        <patternFill>
          <bgColor theme="9" tint="0.59987182226020086"/>
        </patternFill>
      </fill>
    </dxf>
    <dxf>
      <fill>
        <patternFill>
          <bgColor rgb="FFDFDFDF"/>
        </patternFill>
      </fill>
    </dxf>
    <dxf>
      <fill>
        <patternFill>
          <bgColor theme="9" tint="0.59987182226020086"/>
        </patternFill>
      </fill>
    </dxf>
    <dxf>
      <fill>
        <patternFill>
          <bgColor theme="9" tint="0.59987182226020086"/>
        </patternFill>
      </fill>
    </dxf>
    <dxf>
      <fill>
        <patternFill>
          <bgColor theme="9" tint="0.59987182226020086"/>
        </patternFill>
      </fill>
    </dxf>
    <dxf>
      <fill>
        <patternFill>
          <bgColor theme="9" tint="0.59987182226020086"/>
        </patternFill>
      </fill>
    </dxf>
    <dxf>
      <fill>
        <patternFill>
          <bgColor theme="0" tint="-0.14999847407452621"/>
        </patternFill>
      </fill>
    </dxf>
    <dxf>
      <fill>
        <patternFill>
          <bgColor theme="9" tint="0.59987182226020086"/>
        </patternFill>
      </fill>
    </dxf>
    <dxf>
      <fill>
        <patternFill>
          <bgColor rgb="FFDFDFDF"/>
        </patternFill>
      </fill>
    </dxf>
    <dxf>
      <fill>
        <patternFill>
          <bgColor theme="9" tint="0.59987182226020086"/>
        </patternFill>
      </fill>
    </dxf>
    <dxf>
      <fill>
        <patternFill>
          <bgColor rgb="FFDFDFDF"/>
        </patternFill>
      </fill>
    </dxf>
    <dxf>
      <fill>
        <patternFill>
          <bgColor theme="9" tint="0.59987182226020086"/>
        </patternFill>
      </fill>
    </dxf>
    <dxf>
      <fill>
        <patternFill>
          <bgColor rgb="FFDFDFDF"/>
        </patternFill>
      </fill>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s>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ECE"/>
      <rgbColor rgb="FFD9D9D9"/>
      <rgbColor rgb="FF808080"/>
      <rgbColor rgb="FF9999FF"/>
      <rgbColor rgb="FF993366"/>
      <rgbColor rgb="FFFFFFCC"/>
      <rgbColor rgb="FFDBE6F9"/>
      <rgbColor rgb="FF660066"/>
      <rgbColor rgb="FFFF8080"/>
      <rgbColor rgb="FF215FC9"/>
      <rgbColor rgb="FFC4D7F5"/>
      <rgbColor rgb="FF000080"/>
      <rgbColor rgb="FFFF00FF"/>
      <rgbColor rgb="FFFFFF00"/>
      <rgbColor rgb="FF00FFFF"/>
      <rgbColor rgb="FF800080"/>
      <rgbColor rgb="FF800000"/>
      <rgbColor rgb="FF008080"/>
      <rgbColor rgb="FF0000FF"/>
      <rgbColor rgb="FF00CCFF"/>
      <rgbColor rgb="FFDFDFDF"/>
      <rgbColor rgb="FFCEDED8"/>
      <rgbColor rgb="FFFFFF99"/>
      <rgbColor rgb="FF99CCFF"/>
      <rgbColor rgb="FFFF99CC"/>
      <rgbColor rgb="FFCC99FF"/>
      <rgbColor rgb="FFFFCC99"/>
      <rgbColor rgb="FF2370CD"/>
      <rgbColor rgb="FF33CCCC"/>
      <rgbColor rgb="FF99CC00"/>
      <rgbColor rgb="FFFFCC00"/>
      <rgbColor rgb="FFFF9900"/>
      <rgbColor rgb="FFFF6600"/>
      <rgbColor rgb="FF657689"/>
      <rgbColor rgb="FFA6A6A6"/>
      <rgbColor rgb="FF17468F"/>
      <rgbColor rgb="FF00B050"/>
      <rgbColor rgb="FF003300"/>
      <rgbColor rgb="FF333300"/>
      <rgbColor rgb="FF993300"/>
      <rgbColor rgb="FF993366"/>
      <rgbColor rgb="FF2147AA"/>
      <rgbColor rgb="FF595959"/>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a:lstStyle/>
          <a:p>
            <a:pPr>
              <a:defRPr lang="pt-BR" sz="1400" b="0" strike="noStrike" spc="-1">
                <a:solidFill>
                  <a:srgbClr val="595959"/>
                </a:solidFill>
                <a:latin typeface="Calibri"/>
              </a:defRPr>
            </a:pPr>
            <a:r>
              <a:rPr lang="pt-BR" sz="1400" b="0" strike="noStrike" spc="-1">
                <a:solidFill>
                  <a:srgbClr val="595959"/>
                </a:solidFill>
                <a:latin typeface="Calibri"/>
              </a:rPr>
              <a:t>% cumprida dos critérios para cada indicador
</a:t>
            </a:r>
          </a:p>
        </c:rich>
      </c:tx>
      <c:overlay val="0"/>
      <c:spPr>
        <a:noFill/>
        <a:ln w="0">
          <a:noFill/>
          <a:prstDash val="solid"/>
        </a:ln>
      </c:spPr>
    </c:title>
    <c:autoTitleDeleted val="0"/>
    <c:plotArea>
      <c:layout/>
      <c:barChart>
        <c:barDir val="bar"/>
        <c:grouping val="clustered"/>
        <c:varyColors val="0"/>
        <c:ser>
          <c:idx val="0"/>
          <c:order val="0"/>
          <c:tx>
            <c:strRef>
              <c:f>Resumo!$E$93</c:f>
              <c:strCache>
                <c:ptCount val="1"/>
                <c:pt idx="0">
                  <c:v>% cumprida</c:v>
                </c:pt>
              </c:strCache>
            </c:strRef>
          </c:tx>
          <c:spPr>
            <a:solidFill>
              <a:srgbClr val="2147AA"/>
            </a:solidFill>
            <a:ln w="0">
              <a:noFill/>
              <a:prstDash val="solid"/>
            </a:ln>
          </c:spPr>
          <c:invertIfNegative val="0"/>
          <c:cat>
            <c:strRef>
              <c:f>Resumo!$B$94:$B$100</c:f>
              <c:strCache>
                <c:ptCount val="7"/>
                <c:pt idx="0">
                  <c:v>Indicador 1</c:v>
                </c:pt>
                <c:pt idx="1">
                  <c:v>Indicador 2</c:v>
                </c:pt>
                <c:pt idx="2">
                  <c:v>Indicador 3</c:v>
                </c:pt>
                <c:pt idx="3">
                  <c:v>Indicador 4</c:v>
                </c:pt>
                <c:pt idx="4">
                  <c:v>Indicador 5</c:v>
                </c:pt>
                <c:pt idx="5">
                  <c:v>Indicador 6</c:v>
                </c:pt>
                <c:pt idx="6">
                  <c:v>Indicador 7</c:v>
                </c:pt>
              </c:strCache>
            </c:strRef>
          </c:cat>
          <c:val>
            <c:numRef>
              <c:f>Resumo!$E$94:$E$100</c:f>
              <c:numCache>
                <c:formatCode>0\ %</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0-90AB-421E-87DD-81BDAB7C1DC8}"/>
            </c:ext>
          </c:extLst>
        </c:ser>
        <c:dLbls>
          <c:showLegendKey val="0"/>
          <c:showVal val="0"/>
          <c:showCatName val="0"/>
          <c:showSerName val="0"/>
          <c:showPercent val="0"/>
          <c:showBubbleSize val="0"/>
        </c:dLbls>
        <c:gapWidth val="182"/>
        <c:axId val="22624580"/>
        <c:axId val="26700977"/>
      </c:barChart>
      <c:catAx>
        <c:axId val="22624580"/>
        <c:scaling>
          <c:orientation val="maxMin"/>
        </c:scaling>
        <c:delete val="0"/>
        <c:axPos val="l"/>
        <c:numFmt formatCode="General" sourceLinked="0"/>
        <c:majorTickMark val="none"/>
        <c:minorTickMark val="none"/>
        <c:tickLblPos val="nextTo"/>
        <c:spPr>
          <a:ln w="9360">
            <a:solidFill>
              <a:srgbClr val="D9D9D9"/>
            </a:solidFill>
            <a:prstDash val="solid"/>
            <a:round/>
          </a:ln>
        </c:spPr>
        <c:txPr>
          <a:bodyPr/>
          <a:lstStyle/>
          <a:p>
            <a:pPr>
              <a:defRPr sz="900" b="0" strike="noStrike" spc="-1">
                <a:solidFill>
                  <a:srgbClr val="595959"/>
                </a:solidFill>
                <a:latin typeface="Calibri"/>
              </a:defRPr>
            </a:pPr>
            <a:endParaRPr lang="fr-FR"/>
          </a:p>
        </c:txPr>
        <c:crossAx val="26700977"/>
        <c:crosses val="autoZero"/>
        <c:auto val="1"/>
        <c:lblAlgn val="ctr"/>
        <c:lblOffset val="100"/>
        <c:noMultiLvlLbl val="0"/>
      </c:catAx>
      <c:valAx>
        <c:axId val="26700977"/>
        <c:scaling>
          <c:orientation val="minMax"/>
          <c:max val="1"/>
        </c:scaling>
        <c:delete val="0"/>
        <c:axPos val="t"/>
        <c:majorGridlines>
          <c:spPr>
            <a:ln w="9360">
              <a:solidFill>
                <a:srgbClr val="D9D9D9"/>
              </a:solidFill>
              <a:prstDash val="solid"/>
              <a:round/>
            </a:ln>
          </c:spPr>
        </c:majorGridlines>
        <c:numFmt formatCode="0%" sourceLinked="0"/>
        <c:majorTickMark val="none"/>
        <c:minorTickMark val="none"/>
        <c:tickLblPos val="nextTo"/>
        <c:spPr>
          <a:ln w="6480">
            <a:noFill/>
            <a:prstDash val="solid"/>
          </a:ln>
        </c:spPr>
        <c:txPr>
          <a:bodyPr/>
          <a:lstStyle/>
          <a:p>
            <a:pPr>
              <a:defRPr sz="900" b="0" strike="noStrike" spc="-1">
                <a:solidFill>
                  <a:srgbClr val="595959"/>
                </a:solidFill>
                <a:latin typeface="Calibri"/>
              </a:defRPr>
            </a:pPr>
            <a:endParaRPr lang="fr-FR"/>
          </a:p>
        </c:txPr>
        <c:crossAx val="22624580"/>
        <c:crosses val="autoZero"/>
        <c:crossBetween val="between"/>
      </c:valAx>
    </c:plotArea>
    <c:legend>
      <c:legendPos val="b"/>
      <c:overlay val="0"/>
      <c:spPr>
        <a:noFill/>
        <a:ln w="0">
          <a:noFill/>
          <a:prstDash val="solid"/>
        </a:ln>
      </c:spPr>
      <c:txPr>
        <a:bodyPr/>
        <a:lstStyle/>
        <a:p>
          <a:pPr>
            <a:defRPr sz="900" b="0" strike="noStrike" spc="-1">
              <a:solidFill>
                <a:srgbClr val="595959"/>
              </a:solidFill>
              <a:latin typeface="Calibri"/>
            </a:defRPr>
          </a:pPr>
          <a:endParaRPr lang="fr-FR"/>
        </a:p>
      </c:txPr>
    </c:legend>
    <c:plotVisOnly val="1"/>
    <c:dispBlanksAs val="gap"/>
    <c:showDLblsOverMax val="0"/>
  </c:chart>
  <c:spPr>
    <a:solidFill>
      <a:srgbClr val="FFFFFF"/>
    </a:solidFill>
    <a:ln w="9360">
      <a:solidFill>
        <a:srgbClr val="D9D9D9"/>
      </a:solidFill>
      <a:prstDash val="solid"/>
      <a:round/>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9.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editAs="oneCell">
    <xdr:from>
      <xdr:col>1</xdr:col>
      <xdr:colOff>2334600</xdr:colOff>
      <xdr:row>26</xdr:row>
      <xdr:rowOff>21600</xdr:rowOff>
    </xdr:from>
    <xdr:to>
      <xdr:col>1</xdr:col>
      <xdr:colOff>5509440</xdr:colOff>
      <xdr:row>30</xdr:row>
      <xdr:rowOff>21240</xdr:rowOff>
    </xdr:to>
    <xdr:pic>
      <xdr:nvPicPr>
        <xdr:cNvPr id="2" name="Picture 3">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stretch>
          <a:fillRect/>
        </a:stretch>
      </xdr:blipFill>
      <xdr:spPr>
        <a:xfrm>
          <a:off x="2452680" y="6041520"/>
          <a:ext cx="3174840" cy="723600"/>
        </a:xfrm>
        <a:prstGeom prst="rect">
          <a:avLst/>
        </a:prstGeom>
        <a:ln w="0">
          <a:noFill/>
          <a:prstDash val="solid"/>
        </a:ln>
      </xdr:spPr>
    </xdr:pic>
    <xdr:clientData/>
  </xdr:twoCellAnchor>
  <xdr:twoCellAnchor editAs="oneCell">
    <xdr:from>
      <xdr:col>1</xdr:col>
      <xdr:colOff>368280</xdr:colOff>
      <xdr:row>6</xdr:row>
      <xdr:rowOff>60480</xdr:rowOff>
    </xdr:from>
    <xdr:to>
      <xdr:col>2</xdr:col>
      <xdr:colOff>2835</xdr:colOff>
      <xdr:row>25</xdr:row>
      <xdr:rowOff>85680</xdr:rowOff>
    </xdr:to>
    <xdr:pic>
      <xdr:nvPicPr>
        <xdr:cNvPr id="3" name="Picture 2">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2"/>
        <a:stretch>
          <a:fillRect/>
        </a:stretch>
      </xdr:blipFill>
      <xdr:spPr>
        <a:xfrm>
          <a:off x="486360" y="2460960"/>
          <a:ext cx="7264080" cy="3463560"/>
        </a:xfrm>
        <a:prstGeom prst="rect">
          <a:avLst/>
        </a:prstGeom>
        <a:ln w="0">
          <a:noFill/>
          <a:prstDash val="soli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21600</xdr:colOff>
      <xdr:row>46</xdr:row>
      <xdr:rowOff>167760</xdr:rowOff>
    </xdr:from>
    <xdr:to>
      <xdr:col>5</xdr:col>
      <xdr:colOff>340635</xdr:colOff>
      <xdr:row>65</xdr:row>
      <xdr:rowOff>152280</xdr:rowOff>
    </xdr:to>
    <xdr:graphicFrame macro="">
      <xdr:nvGraphicFramePr>
        <xdr:cNvPr id="2" name="Chart 1">
          <a:extLst>
            <a:ext uri="{FF2B5EF4-FFF2-40B4-BE49-F238E27FC236}">
              <a16:creationId xmlns:a16="http://schemas.microsoft.com/office/drawing/2014/main" id="{00000000-0008-0000-09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2729520</xdr:colOff>
      <xdr:row>141</xdr:row>
      <xdr:rowOff>76320</xdr:rowOff>
    </xdr:from>
    <xdr:to>
      <xdr:col>1</xdr:col>
      <xdr:colOff>5906880</xdr:colOff>
      <xdr:row>145</xdr:row>
      <xdr:rowOff>77040</xdr:rowOff>
    </xdr:to>
    <xdr:pic>
      <xdr:nvPicPr>
        <xdr:cNvPr id="3" name="Picture 1">
          <a:extLst>
            <a:ext uri="{FF2B5EF4-FFF2-40B4-BE49-F238E27FC236}">
              <a16:creationId xmlns:a16="http://schemas.microsoft.com/office/drawing/2014/main" id="{00000000-0008-0000-0A00-000003000000}"/>
            </a:ext>
          </a:extLst>
        </xdr:cNvPr>
        <xdr:cNvPicPr/>
      </xdr:nvPicPr>
      <xdr:blipFill>
        <a:blip xmlns:r="http://schemas.openxmlformats.org/officeDocument/2006/relationships" r:embed="rId1"/>
        <a:stretch>
          <a:fillRect/>
        </a:stretch>
      </xdr:blipFill>
      <xdr:spPr>
        <a:xfrm>
          <a:off x="3033720" y="40967280"/>
          <a:ext cx="3177360" cy="724320"/>
        </a:xfrm>
        <a:prstGeom prst="rect">
          <a:avLst/>
        </a:prstGeom>
        <a:ln w="0">
          <a:noFill/>
          <a:prstDash val="solid"/>
        </a:ln>
      </xdr:spPr>
    </xdr:pic>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1914525</xdr:colOff>
          <xdr:row>4</xdr:row>
          <xdr:rowOff>114300</xdr:rowOff>
        </xdr:from>
        <xdr:to>
          <xdr:col>1</xdr:col>
          <xdr:colOff>2828925</xdr:colOff>
          <xdr:row>8</xdr:row>
          <xdr:rowOff>47625</xdr:rowOff>
        </xdr:to>
        <xdr:sp macro="" textlink="">
          <xdr:nvSpPr>
            <xdr:cNvPr id="14337" name="Object 1" hidden="1">
              <a:extLst>
                <a:ext uri="{63B3BB69-23CF-44E3-9099-C40C66FF867C}">
                  <a14:compatExt spid="_x0000_s14337"/>
                </a:ext>
                <a:ext uri="{FF2B5EF4-FFF2-40B4-BE49-F238E27FC236}">
                  <a16:creationId xmlns:a16="http://schemas.microsoft.com/office/drawing/2014/main" id="{00000000-0008-0000-0B00-000001380000}"/>
                </a:ext>
              </a:extLst>
            </xdr:cNvPr>
            <xdr:cNvSpPr/>
          </xdr:nvSpPr>
          <xdr:spPr bwMode="auto">
            <a:xfrm>
              <a:off x="0" y="0"/>
              <a:ext cx="0" cy="0"/>
            </a:xfrm>
            <a:prstGeom prst="rect">
              <a:avLst/>
            </a:prstGeom>
            <a:solidFill>
              <a:srgbClr val="FFFFFF"/>
            </a:solidFill>
            <a:ln w="9525">
              <a:solidFill>
                <a:srgbClr val="000000"/>
              </a:solidFill>
              <a:miter lim="800000"/>
              <a:headEnd/>
              <a:tailEnd/>
            </a:ln>
          </xdr:spPr>
        </xdr:sp>
        <xdr:clientData fLocksWithSheet="0"/>
      </xdr:twoCellAnchor>
    </mc:Choice>
    <mc:Fallback/>
  </mc:AlternateContent>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B22:F44" totalsRowShown="0" headerRowDxfId="148" dataDxfId="147">
  <autoFilter ref="B22:F44" xr:uid="{00000000-0009-0000-0100-000001000000}">
    <filterColumn colId="0" hiddenButton="1"/>
    <filterColumn colId="1" hiddenButton="1"/>
    <filterColumn colId="2" hiddenButton="1"/>
    <filterColumn colId="3" hiddenButton="1"/>
    <filterColumn colId="4" hiddenButton="1"/>
  </autoFilter>
  <tableColumns count="5">
    <tableColumn id="1" xr3:uid="{00000000-0010-0000-0000-000001000000}" name="Indicador" dataDxfId="146"/>
    <tableColumn id="2" xr3:uid="{00000000-0010-0000-0000-000002000000}" name="Nível de maturidade atual*" dataDxfId="145"/>
    <tableColumn id="3" xr3:uid="{00000000-0010-0000-0000-000003000000}" name="Ações planejadas" dataDxfId="144"/>
    <tableColumn id="4" xr3:uid="{00000000-0010-0000-0000-000004000000}" name="Parte responsável" dataDxfId="143"/>
    <tableColumn id="5" xr3:uid="{00000000-0010-0000-0000-000005000000}" name="Prazo" dataDxfId="142"/>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2" displayName="Table2" ref="B93:E101" totalsRowShown="0" headerRowDxfId="141" dataDxfId="140">
  <autoFilter ref="B93:E101" xr:uid="{00000000-0009-0000-0100-000002000000}">
    <filterColumn colId="0" hiddenButton="1"/>
    <filterColumn colId="1" hiddenButton="1"/>
    <filterColumn colId="2" hiddenButton="1"/>
    <filterColumn colId="3" hiddenButton="1"/>
  </autoFilter>
  <tableColumns count="4">
    <tableColumn id="1" xr3:uid="{00000000-0010-0000-0100-000001000000}" name="Indicador" dataDxfId="139"/>
    <tableColumn id="2" xr3:uid="{00000000-0010-0000-0100-000002000000}" name="Nº de critérios cumpridos" dataDxfId="138"/>
    <tableColumn id="3" xr3:uid="{00000000-0010-0000-0100-000003000000}" name="Total de critérios" dataDxfId="137"/>
    <tableColumn id="4" xr3:uid="{00000000-0010-0000-0100-000004000000}" name="% cumprida" dataDxfId="136"/>
  </tableColumns>
  <tableStyleInfo showFirstColumn="0" showLastColumn="0" showRowStripes="1" showColumnStripes="0"/>
</table>
</file>

<file path=xl/theme/theme1.xml><?xml version="1.0" encoding="utf-8"?>
<a:theme xmlns:a="http://schemas.openxmlformats.org/drawingml/2006/main" name="Office Theme">
  <a:themeElements>
    <a:clrScheme name="NITAG Maturity Model">
      <a:dk1>
        <a:srgbClr val="000000"/>
      </a:dk1>
      <a:lt1>
        <a:srgbClr val="FFFFFF"/>
      </a:lt1>
      <a:dk2>
        <a:srgbClr val="3F3F3F"/>
      </a:dk2>
      <a:lt2>
        <a:srgbClr val="DBE6F9"/>
      </a:lt2>
      <a:accent1>
        <a:srgbClr val="17468F"/>
      </a:accent1>
      <a:accent2>
        <a:srgbClr val="008ECE"/>
      </a:accent2>
      <a:accent3>
        <a:srgbClr val="2147AA"/>
      </a:accent3>
      <a:accent4>
        <a:srgbClr val="657689"/>
      </a:accent4>
      <a:accent5>
        <a:srgbClr val="7A855D"/>
      </a:accent5>
      <a:accent6>
        <a:srgbClr val="84AC9D"/>
      </a:accent6>
      <a:hlink>
        <a:srgbClr val="2370CD"/>
      </a:hlink>
      <a:folHlink>
        <a:srgbClr val="877589"/>
      </a:folHlink>
    </a:clrScheme>
    <a:fontScheme name="Office">
      <a:majorFont>
        <a:latin typeface="Calibri Light" panose="020F0302020204030204"/>
        <a:ea typeface=""/>
        <a:cs typeface=""/>
      </a:majorFont>
      <a:minorFont>
        <a:latin typeface="Calibri" panose="020F0502020204030204"/>
        <a:ea typeface=""/>
        <a:cs typeface=""/>
      </a:minorFont>
    </a:fontScheme>
    <a:fmtScheme>
      <a:fillStyleLst>
        <a:solidFill>
          <a:schemeClr val="phClr"/>
        </a:solidFill>
        <a:gradFill>
          <a:gsLst>
            <a:gs pos="0">
              <a:schemeClr val="phClr">
                <a:lumMod val="110000"/>
                <a:tint val="67000"/>
              </a:schemeClr>
            </a:gs>
            <a:gs pos="50000">
              <a:schemeClr val="phClr">
                <a:lumMod val="105000"/>
                <a:tint val="73000"/>
              </a:schemeClr>
            </a:gs>
            <a:gs pos="100000">
              <a:schemeClr val="phClr">
                <a:lumMod val="105000"/>
                <a:tint val="81000"/>
              </a:schemeClr>
            </a:gs>
          </a:gsLst>
          <a:lin ang="5400000" scaled="0"/>
          <a:tileRect/>
        </a:gradFill>
        <a:gradFill>
          <a:gsLst>
            <a:gs pos="0">
              <a:schemeClr val="phClr">
                <a:lumMod val="102000"/>
                <a:tint val="94000"/>
              </a:schemeClr>
            </a:gs>
            <a:gs pos="50000">
              <a:schemeClr val="phClr">
                <a:lumMod val="100000"/>
                <a:shade val="100000"/>
              </a:schemeClr>
            </a:gs>
            <a:gs pos="100000">
              <a:schemeClr val="phClr">
                <a:lumMod val="99000"/>
                <a:shade val="78000"/>
              </a:schemeClr>
            </a:gs>
          </a:gsLst>
          <a:lin ang="5400000" scaled="0"/>
          <a:tileRect/>
        </a:gradFill>
      </a:fillStyleLst>
      <a:lnStyleLst>
        <a:ln w="6350" cap="flat" cmpd="sng" algn="ctr">
          <a:prstDash val="solid"/>
          <a:miter lim="800000"/>
        </a:ln>
        <a:ln w="12700" cap="flat" cmpd="sng" algn="ctr">
          <a:prstDash val="solid"/>
          <a:miter lim="800000"/>
        </a:ln>
        <a:ln w="19050" cap="flat" cmpd="sng" algn="ctr">
          <a:prstDash val="solid"/>
          <a:miter lim="800000"/>
        </a:ln>
      </a:lnStyleLst>
      <a:effectStyleLst>
        <a:effectStyle>
          <a:effectLst/>
        </a:effectStyle>
        <a:effectStyle>
          <a:effectLst/>
        </a:effectStyle>
        <a:effectStyle>
          <a:effectLst/>
        </a:effectStyle>
      </a:effectStyleLst>
      <a:bgFillStyleLst>
        <a:solidFill>
          <a:schemeClr val="phClr"/>
        </a:solidFill>
        <a:solidFill>
          <a:schemeClr val="phClr">
            <a:tint val="95000"/>
          </a:schemeClr>
        </a:solidFill>
        <a:gradFill>
          <a:gsLst>
            <a:gs pos="0">
              <a:schemeClr val="phClr">
                <a:tint val="93000"/>
                <a:shade val="98000"/>
                <a:lumMod val="102000"/>
              </a:schemeClr>
            </a:gs>
            <a:gs pos="50000">
              <a:schemeClr val="phClr">
                <a:tint val="98000"/>
                <a:shade val="90000"/>
                <a:lumMod val="103000"/>
              </a:schemeClr>
            </a:gs>
            <a:gs pos="100000">
              <a:schemeClr val="phClr">
                <a:shade val="63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8.vml"/><Relationship Id="rId1" Type="http://schemas.openxmlformats.org/officeDocument/2006/relationships/drawing" Target="../drawings/drawing2.xml"/><Relationship Id="rId5" Type="http://schemas.openxmlformats.org/officeDocument/2006/relationships/comments" Target="../comments8.xml"/><Relationship Id="rId4" Type="http://schemas.openxmlformats.org/officeDocument/2006/relationships/table" Target="../tables/table2.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hyperlink" Target="https://www.who.int/publications/m/item/guidance-for-the-development-of-evidence-based-vaccine-related-recommendations" TargetMode="Externa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4.xml"/><Relationship Id="rId1" Type="http://schemas.openxmlformats.org/officeDocument/2006/relationships/printerSettings" Target="../printerSettings/printerSettings1.bin"/><Relationship Id="rId5" Type="http://schemas.openxmlformats.org/officeDocument/2006/relationships/image" Target="../media/image3.emf"/><Relationship Id="rId4" Type="http://schemas.openxmlformats.org/officeDocument/2006/relationships/package" Target="../embeddings/Microsoft_Word_Document.docx"/></Relationships>
</file>

<file path=xl/worksheets/_rels/sheet3.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5.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6.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8.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6.vml"/></Relationships>
</file>

<file path=xl/worksheets/_rels/sheet9.xml.rels><?xml version="1.0" encoding="UTF-8" standalone="yes"?>
<Relationships xmlns="http://schemas.openxmlformats.org/package/2006/relationships"><Relationship Id="rId2" Type="http://schemas.openxmlformats.org/officeDocument/2006/relationships/comments" Target="../comments7.xml"/><Relationship Id="rId1" Type="http://schemas.openxmlformats.org/officeDocument/2006/relationships/vmlDrawing" Target="../drawings/vmlDrawing7.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pageSetUpPr fitToPage="1"/>
  </sheetPr>
  <dimension ref="A1:C31"/>
  <sheetViews>
    <sheetView showGridLines="0" showRowColHeaders="0" tabSelected="1" zoomScaleNormal="100" workbookViewId="0">
      <selection activeCell="B29" sqref="B29"/>
    </sheetView>
  </sheetViews>
  <sheetFormatPr baseColWidth="10" defaultColWidth="0" defaultRowHeight="15" zeroHeight="1" x14ac:dyDescent="0.25"/>
  <cols>
    <col min="1" max="1" width="1.7109375" customWidth="1"/>
    <col min="2" max="2" width="113.7109375" customWidth="1"/>
    <col min="3" max="3" width="1.7109375" customWidth="1"/>
    <col min="4" max="16384" width="8.85546875" hidden="1"/>
  </cols>
  <sheetData>
    <row r="1" spans="2:2" x14ac:dyDescent="0.25"/>
    <row r="2" spans="2:2" ht="22.5" customHeight="1" x14ac:dyDescent="0.25">
      <c r="B2" s="1" t="s">
        <v>0</v>
      </c>
    </row>
    <row r="3" spans="2:2" x14ac:dyDescent="0.25"/>
    <row r="4" spans="2:2" s="2" customFormat="1" ht="109.5" customHeight="1" x14ac:dyDescent="0.25">
      <c r="B4" s="3" t="s">
        <v>1</v>
      </c>
    </row>
    <row r="5" spans="2:2" s="2" customFormat="1" ht="14.25" customHeight="1" x14ac:dyDescent="0.25">
      <c r="B5" s="4" t="s">
        <v>2</v>
      </c>
    </row>
    <row r="6" spans="2:2" x14ac:dyDescent="0.25"/>
    <row r="7" spans="2:2" x14ac:dyDescent="0.25"/>
    <row r="8" spans="2:2" x14ac:dyDescent="0.25"/>
    <row r="9" spans="2:2" x14ac:dyDescent="0.25"/>
    <row r="10" spans="2:2" x14ac:dyDescent="0.25"/>
    <row r="11" spans="2:2" x14ac:dyDescent="0.25"/>
    <row r="12" spans="2:2" x14ac:dyDescent="0.25"/>
    <row r="13" spans="2:2" x14ac:dyDescent="0.25"/>
    <row r="14" spans="2:2" x14ac:dyDescent="0.25"/>
    <row r="15" spans="2:2" x14ac:dyDescent="0.25"/>
    <row r="16" spans="2:2" x14ac:dyDescent="0.25"/>
    <row r="17" spans="2:2" x14ac:dyDescent="0.25"/>
    <row r="18" spans="2:2" x14ac:dyDescent="0.25"/>
    <row r="19" spans="2:2" x14ac:dyDescent="0.25"/>
    <row r="20" spans="2:2" x14ac:dyDescent="0.25"/>
    <row r="21" spans="2:2" x14ac:dyDescent="0.25"/>
    <row r="22" spans="2:2" x14ac:dyDescent="0.25"/>
    <row r="23" spans="2:2" x14ac:dyDescent="0.25"/>
    <row r="24" spans="2:2" x14ac:dyDescent="0.25"/>
    <row r="25" spans="2:2" x14ac:dyDescent="0.25"/>
    <row r="26" spans="2:2" x14ac:dyDescent="0.25"/>
    <row r="27" spans="2:2" x14ac:dyDescent="0.25"/>
    <row r="28" spans="2:2" x14ac:dyDescent="0.25"/>
    <row r="29" spans="2:2" x14ac:dyDescent="0.25"/>
    <row r="30" spans="2:2" x14ac:dyDescent="0.25"/>
    <row r="31" spans="2:2" ht="14.25" customHeight="1" x14ac:dyDescent="0.25">
      <c r="B31" s="5"/>
    </row>
  </sheetData>
  <sheetProtection algorithmName="SHA-512" hashValue="YbhpK+eSd1WBw+DCyYHkAjFV+OreB6vwhSJpxL/70cIcBky6flgtl7jjlZUA0d20MT9iijvR54gE8z9xzDH4TQ==" saltValue="MFMSNE3ZW0Lr6lWY9bHuLw==" spinCount="100000" sheet="1" objects="1" scenarios="1" selectLockedCells="1"/>
  <pageMargins left="0.25" right="0.25" top="0.75" bottom="0.75" header="0.511811023622047" footer="0.511811023622047"/>
  <pageSetup fitToHeight="0" orientation="portrait" horizontalDpi="300" verticalDpi="300"/>
  <drawing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Feuil10">
    <pageSetUpPr fitToPage="1"/>
  </sheetPr>
  <dimension ref="A1:G102"/>
  <sheetViews>
    <sheetView showGridLines="0" showRowColHeaders="0" zoomScaleNormal="100" workbookViewId="0">
      <selection activeCell="D23" sqref="D23"/>
    </sheetView>
  </sheetViews>
  <sheetFormatPr baseColWidth="10" defaultColWidth="0" defaultRowHeight="15" zeroHeight="1" x14ac:dyDescent="0.25"/>
  <cols>
    <col min="1" max="1" width="3.42578125" customWidth="1"/>
    <col min="2" max="2" width="20.42578125" customWidth="1"/>
    <col min="3" max="3" width="21.42578125" customWidth="1"/>
    <col min="4" max="4" width="47.42578125" customWidth="1"/>
    <col min="5" max="5" width="33.5703125" customWidth="1"/>
    <col min="6" max="6" width="8.85546875" customWidth="1"/>
    <col min="7" max="7" width="3.42578125" customWidth="1"/>
    <col min="8" max="16384" width="8.85546875" hidden="1"/>
  </cols>
  <sheetData>
    <row r="1" spans="1:7" x14ac:dyDescent="0.25"/>
    <row r="2" spans="1:7" ht="22.5" customHeight="1" x14ac:dyDescent="0.25">
      <c r="B2" s="1" t="s">
        <v>165</v>
      </c>
    </row>
    <row r="3" spans="1:7" ht="8.25" customHeight="1" x14ac:dyDescent="0.25"/>
    <row r="4" spans="1:7" s="2" customFormat="1" x14ac:dyDescent="0.25">
      <c r="A4"/>
      <c r="B4" s="103" t="s">
        <v>760</v>
      </c>
      <c r="C4" s="149"/>
      <c r="D4" s="150"/>
      <c r="E4" s="104" t="str">
        <f>IF(ISBLANK(C4),"","NITAG Code")</f>
        <v/>
      </c>
      <c r="F4" s="105" t="str">
        <f>IFERROR(VLOOKUP(C4,Source!$A:$B,2,FALSE),"")</f>
        <v/>
      </c>
      <c r="G4"/>
    </row>
    <row r="5" spans="1:7" s="2" customFormat="1" ht="30" customHeight="1" x14ac:dyDescent="0.25">
      <c r="A5"/>
      <c r="B5" s="107"/>
      <c r="C5" s="151" t="str">
        <f>IF(ISBLANK(C4),"selecionar na lista suspensa","")</f>
        <v>selecionar na lista suspensa</v>
      </c>
      <c r="D5" s="151"/>
      <c r="E5" s="6"/>
      <c r="F5" s="6"/>
      <c r="G5"/>
    </row>
    <row r="6" spans="1:7" ht="14.25" customHeight="1" x14ac:dyDescent="0.25">
      <c r="B6" s="103" t="s">
        <v>166</v>
      </c>
      <c r="C6" s="155"/>
      <c r="D6" s="156"/>
      <c r="E6" s="156"/>
      <c r="F6" s="157"/>
    </row>
    <row r="7" spans="1:7" ht="14.25" customHeight="1" x14ac:dyDescent="0.25">
      <c r="B7" s="103"/>
      <c r="C7" s="11"/>
      <c r="D7" s="11"/>
      <c r="E7" s="6"/>
      <c r="F7" s="6"/>
    </row>
    <row r="8" spans="1:7" s="2" customFormat="1" x14ac:dyDescent="0.25">
      <c r="A8"/>
      <c r="B8" s="103" t="s">
        <v>761</v>
      </c>
      <c r="C8" s="38"/>
      <c r="D8" s="103" t="s">
        <v>762</v>
      </c>
      <c r="E8" s="106" t="str">
        <f>IF(AND(C8="x",C9="x"),"⚠️ Não marque as duas caixas","")</f>
        <v/>
      </c>
      <c r="F8" s="11"/>
      <c r="G8"/>
    </row>
    <row r="9" spans="1:7" s="2" customFormat="1" x14ac:dyDescent="0.25">
      <c r="A9"/>
      <c r="B9" s="107" t="str">
        <f>IF(AND(ISBLANK(C8),ISBLANK(C9)),"(assinale uma opção)","")</f>
        <v>(assinale uma opção)</v>
      </c>
      <c r="C9" s="38"/>
      <c r="D9" s="103" t="s">
        <v>763</v>
      </c>
      <c r="E9" s="11"/>
      <c r="F9" s="11"/>
      <c r="G9"/>
    </row>
    <row r="10" spans="1:7" s="2" customFormat="1" x14ac:dyDescent="0.25">
      <c r="A10"/>
      <c r="B10" s="103"/>
      <c r="C10" s="11"/>
      <c r="D10" s="11"/>
      <c r="E10" s="6"/>
      <c r="F10" s="6"/>
      <c r="G10"/>
    </row>
    <row r="11" spans="1:7" s="2" customFormat="1" x14ac:dyDescent="0.25">
      <c r="A11"/>
      <c r="B11" s="103" t="s">
        <v>167</v>
      </c>
      <c r="C11" s="39"/>
      <c r="D11" s="133" t="str">
        <f>IF(ISBLANK(C11)," formato AAAA-MM-DD","")</f>
        <v xml:space="preserve"> formato AAAA-MM-DD</v>
      </c>
      <c r="G11"/>
    </row>
    <row r="12" spans="1:7" ht="14.25" customHeight="1" x14ac:dyDescent="0.25">
      <c r="C12" s="11"/>
      <c r="D12" s="11"/>
      <c r="E12" s="6"/>
      <c r="F12" s="6"/>
    </row>
    <row r="13" spans="1:7" s="6" customFormat="1" ht="57" customHeight="1" x14ac:dyDescent="0.25">
      <c r="B13" s="11" t="s">
        <v>168</v>
      </c>
      <c r="C13" s="152"/>
      <c r="D13" s="153"/>
      <c r="E13" s="153"/>
      <c r="F13" s="154"/>
    </row>
    <row r="14" spans="1:7" ht="14.25" customHeight="1" x14ac:dyDescent="0.25">
      <c r="C14" s="6"/>
      <c r="D14" s="6"/>
      <c r="E14" s="6"/>
      <c r="F14" s="6"/>
    </row>
    <row r="15" spans="1:7" ht="84.75" customHeight="1" x14ac:dyDescent="0.25">
      <c r="B15" s="11" t="s">
        <v>169</v>
      </c>
      <c r="C15" s="152"/>
      <c r="D15" s="153"/>
      <c r="E15" s="153"/>
      <c r="F15" s="154"/>
    </row>
    <row r="16" spans="1:7" ht="14.25" customHeight="1" x14ac:dyDescent="0.25">
      <c r="C16" s="6"/>
      <c r="D16" s="6"/>
      <c r="E16" s="6"/>
      <c r="F16" s="6"/>
    </row>
    <row r="17" spans="1:7" ht="103.5" customHeight="1" x14ac:dyDescent="0.25">
      <c r="B17" s="11" t="s">
        <v>170</v>
      </c>
      <c r="C17" s="152"/>
      <c r="D17" s="153"/>
      <c r="E17" s="153"/>
      <c r="F17" s="154"/>
    </row>
    <row r="18" spans="1:7" ht="14.25" customHeight="1" x14ac:dyDescent="0.25">
      <c r="C18" s="6"/>
      <c r="D18" s="6"/>
      <c r="E18" s="6"/>
      <c r="F18" s="6"/>
    </row>
    <row r="19" spans="1:7" ht="22.5" customHeight="1" x14ac:dyDescent="0.25">
      <c r="B19" s="1" t="s">
        <v>171</v>
      </c>
    </row>
    <row r="20" spans="1:7" s="108" customFormat="1" ht="14.25" customHeight="1" x14ac:dyDescent="0.25">
      <c r="B20" s="108" t="s">
        <v>172</v>
      </c>
    </row>
    <row r="21" spans="1:7" s="108" customFormat="1" ht="14.25" customHeight="1" x14ac:dyDescent="0.25"/>
    <row r="22" spans="1:7" ht="25.5" customHeight="1" x14ac:dyDescent="0.25">
      <c r="B22" s="109" t="s">
        <v>173</v>
      </c>
      <c r="C22" s="110" t="s">
        <v>174</v>
      </c>
      <c r="D22" s="109" t="s">
        <v>175</v>
      </c>
      <c r="E22" s="109" t="s">
        <v>176</v>
      </c>
      <c r="F22" s="109" t="s">
        <v>177</v>
      </c>
    </row>
    <row r="23" spans="1:7" s="2" customFormat="1" x14ac:dyDescent="0.25">
      <c r="B23" s="111" t="s">
        <v>178</v>
      </c>
      <c r="C23" s="112" t="str">
        <f>'Ind. 1'!R10</f>
        <v>Básico</v>
      </c>
      <c r="D23" s="12"/>
      <c r="E23" s="13"/>
      <c r="F23" s="13"/>
    </row>
    <row r="24" spans="1:7" s="2" customFormat="1" x14ac:dyDescent="0.25">
      <c r="B24" s="111"/>
      <c r="C24" s="112"/>
      <c r="D24" s="14"/>
      <c r="E24" s="15"/>
      <c r="F24" s="15"/>
    </row>
    <row r="25" spans="1:7" s="2" customFormat="1" x14ac:dyDescent="0.25">
      <c r="B25" s="113"/>
      <c r="C25" s="114"/>
      <c r="D25" s="14"/>
      <c r="E25" s="15"/>
      <c r="F25" s="15"/>
    </row>
    <row r="26" spans="1:7" s="2" customFormat="1" x14ac:dyDescent="0.25">
      <c r="B26" s="115" t="s">
        <v>179</v>
      </c>
      <c r="C26" s="116" t="str">
        <f>'Ind. 2'!R9</f>
        <v>Básico</v>
      </c>
      <c r="D26" s="16"/>
      <c r="E26" s="17"/>
      <c r="F26" s="17"/>
    </row>
    <row r="27" spans="1:7" s="2" customFormat="1" x14ac:dyDescent="0.25">
      <c r="B27" s="117"/>
      <c r="C27" s="118"/>
      <c r="D27" s="16"/>
      <c r="E27" s="17"/>
      <c r="F27" s="17"/>
    </row>
    <row r="28" spans="1:7" s="2" customFormat="1" x14ac:dyDescent="0.25">
      <c r="B28" s="119"/>
      <c r="C28" s="120"/>
      <c r="D28" s="16"/>
      <c r="E28" s="17"/>
      <c r="F28" s="17"/>
    </row>
    <row r="29" spans="1:7" s="2" customFormat="1" x14ac:dyDescent="0.25">
      <c r="A29" s="2" t="s">
        <v>180</v>
      </c>
      <c r="B29" s="121" t="s">
        <v>181</v>
      </c>
      <c r="C29" s="122" t="str">
        <f>'Ind. 3'!R10</f>
        <v>Básico</v>
      </c>
      <c r="D29" s="14"/>
      <c r="E29" s="15"/>
      <c r="F29" s="15"/>
      <c r="G29" s="2" t="s">
        <v>180</v>
      </c>
    </row>
    <row r="30" spans="1:7" s="2" customFormat="1" x14ac:dyDescent="0.25">
      <c r="B30" s="111"/>
      <c r="C30" s="112"/>
      <c r="D30" s="14"/>
      <c r="E30" s="15"/>
      <c r="F30" s="15"/>
    </row>
    <row r="31" spans="1:7" s="2" customFormat="1" x14ac:dyDescent="0.25">
      <c r="B31" s="113"/>
      <c r="C31" s="114"/>
      <c r="D31" s="14"/>
      <c r="E31" s="15"/>
      <c r="F31" s="15"/>
    </row>
    <row r="32" spans="1:7" s="2" customFormat="1" x14ac:dyDescent="0.25">
      <c r="B32" s="115" t="s">
        <v>182</v>
      </c>
      <c r="C32" s="116" t="str">
        <f>'Ind. 4'!R9</f>
        <v>Básico</v>
      </c>
      <c r="D32" s="16"/>
      <c r="E32" s="17"/>
      <c r="F32" s="17"/>
    </row>
    <row r="33" spans="2:6" s="2" customFormat="1" x14ac:dyDescent="0.25">
      <c r="B33" s="117"/>
      <c r="C33" s="118"/>
      <c r="D33" s="16"/>
      <c r="E33" s="17"/>
      <c r="F33" s="17"/>
    </row>
    <row r="34" spans="2:6" s="2" customFormat="1" x14ac:dyDescent="0.25">
      <c r="B34" s="119"/>
      <c r="C34" s="120"/>
      <c r="D34" s="16"/>
      <c r="E34" s="17"/>
      <c r="F34" s="17"/>
    </row>
    <row r="35" spans="2:6" s="2" customFormat="1" x14ac:dyDescent="0.25">
      <c r="B35" s="121" t="s">
        <v>183</v>
      </c>
      <c r="C35" s="122" t="str">
        <f>'Ind. 5'!R8</f>
        <v>Básico</v>
      </c>
      <c r="D35" s="14"/>
      <c r="E35" s="15"/>
      <c r="F35" s="15"/>
    </row>
    <row r="36" spans="2:6" s="2" customFormat="1" x14ac:dyDescent="0.25">
      <c r="B36" s="111"/>
      <c r="C36" s="112"/>
      <c r="D36" s="14"/>
      <c r="E36" s="15"/>
      <c r="F36" s="15"/>
    </row>
    <row r="37" spans="2:6" s="2" customFormat="1" x14ac:dyDescent="0.25">
      <c r="B37" s="113"/>
      <c r="C37" s="114"/>
      <c r="D37" s="14"/>
      <c r="E37" s="15"/>
      <c r="F37" s="15"/>
    </row>
    <row r="38" spans="2:6" s="2" customFormat="1" x14ac:dyDescent="0.25">
      <c r="B38" s="115" t="s">
        <v>184</v>
      </c>
      <c r="C38" s="116" t="str">
        <f>'Ind. 6'!R8</f>
        <v>Básico</v>
      </c>
      <c r="D38" s="16"/>
      <c r="E38" s="17"/>
      <c r="F38" s="17"/>
    </row>
    <row r="39" spans="2:6" s="2" customFormat="1" x14ac:dyDescent="0.25">
      <c r="B39" s="117"/>
      <c r="C39" s="118"/>
      <c r="D39" s="16"/>
      <c r="E39" s="17"/>
      <c r="F39" s="17"/>
    </row>
    <row r="40" spans="2:6" s="2" customFormat="1" x14ac:dyDescent="0.25">
      <c r="B40" s="119"/>
      <c r="C40" s="120"/>
      <c r="D40" s="16"/>
      <c r="E40" s="17"/>
      <c r="F40" s="17"/>
    </row>
    <row r="41" spans="2:6" s="2" customFormat="1" x14ac:dyDescent="0.25">
      <c r="B41" s="121" t="s">
        <v>185</v>
      </c>
      <c r="C41" s="122" t="str">
        <f>'Ind. 7'!R8</f>
        <v>Básico</v>
      </c>
      <c r="D41" s="14"/>
      <c r="E41" s="15"/>
      <c r="F41" s="15"/>
    </row>
    <row r="42" spans="2:6" s="2" customFormat="1" x14ac:dyDescent="0.25">
      <c r="B42" s="111"/>
      <c r="C42" s="112"/>
      <c r="D42" s="14"/>
      <c r="E42" s="15"/>
      <c r="F42" s="15"/>
    </row>
    <row r="43" spans="2:6" s="2" customFormat="1" x14ac:dyDescent="0.25">
      <c r="B43" s="113"/>
      <c r="C43" s="114"/>
      <c r="D43" s="14"/>
      <c r="E43" s="15"/>
      <c r="F43" s="15"/>
    </row>
    <row r="44" spans="2:6" s="2" customFormat="1" ht="14.25" customHeight="1" x14ac:dyDescent="0.25">
      <c r="B44" s="2" t="s">
        <v>186</v>
      </c>
      <c r="D44" s="3"/>
      <c r="E44" s="3"/>
      <c r="F44" s="3"/>
    </row>
    <row r="45" spans="2:6" x14ac:dyDescent="0.25"/>
    <row r="46" spans="2:6" s="125" customFormat="1" ht="18" customHeight="1" x14ac:dyDescent="0.3">
      <c r="B46" s="123" t="s">
        <v>187</v>
      </c>
      <c r="C46" s="123"/>
      <c r="D46" s="123"/>
      <c r="E46" s="124" t="s">
        <v>180</v>
      </c>
      <c r="F46" s="124">
        <f>E101</f>
        <v>0</v>
      </c>
    </row>
    <row r="47" spans="2:6" s="108" customFormat="1" ht="14.25" customHeight="1" x14ac:dyDescent="0.25"/>
    <row r="48" spans="2:6" x14ac:dyDescent="0.25"/>
    <row r="49" x14ac:dyDescent="0.25"/>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x14ac:dyDescent="0.25"/>
    <row r="66" x14ac:dyDescent="0.25"/>
    <row r="67" x14ac:dyDescent="0.25"/>
    <row r="68" x14ac:dyDescent="0.25"/>
    <row r="69" x14ac:dyDescent="0.25"/>
    <row r="70" x14ac:dyDescent="0.25"/>
    <row r="71" x14ac:dyDescent="0.25"/>
    <row r="72" x14ac:dyDescent="0.25"/>
    <row r="73" x14ac:dyDescent="0.25"/>
    <row r="74" x14ac:dyDescent="0.25"/>
    <row r="75" x14ac:dyDescent="0.25"/>
    <row r="76" x14ac:dyDescent="0.25"/>
    <row r="77" x14ac:dyDescent="0.25"/>
    <row r="78" x14ac:dyDescent="0.25"/>
    <row r="79" x14ac:dyDescent="0.25"/>
    <row r="80" x14ac:dyDescent="0.25"/>
    <row r="81" spans="2:5" x14ac:dyDescent="0.25"/>
    <row r="82" spans="2:5" x14ac:dyDescent="0.25"/>
    <row r="83" spans="2:5" x14ac:dyDescent="0.25"/>
    <row r="84" spans="2:5" x14ac:dyDescent="0.25"/>
    <row r="85" spans="2:5" x14ac:dyDescent="0.25"/>
    <row r="86" spans="2:5" x14ac:dyDescent="0.25"/>
    <row r="87" spans="2:5" x14ac:dyDescent="0.25"/>
    <row r="88" spans="2:5" x14ac:dyDescent="0.25"/>
    <row r="89" spans="2:5" x14ac:dyDescent="0.25"/>
    <row r="90" spans="2:5" x14ac:dyDescent="0.25"/>
    <row r="91" spans="2:5" x14ac:dyDescent="0.25"/>
    <row r="92" spans="2:5" x14ac:dyDescent="0.25"/>
    <row r="93" spans="2:5" ht="14.25" customHeight="1" x14ac:dyDescent="0.25">
      <c r="B93" s="126" t="s">
        <v>173</v>
      </c>
      <c r="C93" s="127" t="s">
        <v>188</v>
      </c>
      <c r="D93" s="127" t="s">
        <v>189</v>
      </c>
      <c r="E93" s="127" t="s">
        <v>190</v>
      </c>
    </row>
    <row r="94" spans="2:5" ht="14.25" customHeight="1" x14ac:dyDescent="0.25">
      <c r="B94" s="127" t="s">
        <v>178</v>
      </c>
      <c r="C94" s="127">
        <f>COUNTIF('Ind. 1'!G5:P8,"x")</f>
        <v>0</v>
      </c>
      <c r="D94" s="127">
        <v>16</v>
      </c>
      <c r="E94" s="128">
        <f t="shared" ref="E94:E100" si="0">C94/D94</f>
        <v>0</v>
      </c>
    </row>
    <row r="95" spans="2:5" ht="14.25" customHeight="1" x14ac:dyDescent="0.25">
      <c r="B95" s="127" t="s">
        <v>179</v>
      </c>
      <c r="C95" s="127">
        <f>COUNTIF('Ind. 2'!G5:P7,"x")</f>
        <v>0</v>
      </c>
      <c r="D95" s="127">
        <v>12</v>
      </c>
      <c r="E95" s="128">
        <f t="shared" si="0"/>
        <v>0</v>
      </c>
    </row>
    <row r="96" spans="2:5" ht="14.25" customHeight="1" x14ac:dyDescent="0.25">
      <c r="B96" s="127" t="s">
        <v>181</v>
      </c>
      <c r="C96" s="127">
        <f>COUNTIF('Ind. 3'!G5:P8,"x")</f>
        <v>0</v>
      </c>
      <c r="D96" s="127">
        <v>16</v>
      </c>
      <c r="E96" s="128">
        <f t="shared" si="0"/>
        <v>0</v>
      </c>
    </row>
    <row r="97" spans="2:5" ht="14.25" customHeight="1" x14ac:dyDescent="0.25">
      <c r="B97" s="127" t="s">
        <v>182</v>
      </c>
      <c r="C97" s="127">
        <f>COUNTIF('Ind. 4'!G5:P7,"x")</f>
        <v>0</v>
      </c>
      <c r="D97" s="127">
        <v>12</v>
      </c>
      <c r="E97" s="128">
        <f t="shared" si="0"/>
        <v>0</v>
      </c>
    </row>
    <row r="98" spans="2:5" ht="14.25" customHeight="1" x14ac:dyDescent="0.25">
      <c r="B98" s="127" t="s">
        <v>183</v>
      </c>
      <c r="C98" s="127">
        <f>COUNTIF('Ind. 5'!G5:P6,"x")</f>
        <v>0</v>
      </c>
      <c r="D98" s="127">
        <v>8</v>
      </c>
      <c r="E98" s="128">
        <f t="shared" si="0"/>
        <v>0</v>
      </c>
    </row>
    <row r="99" spans="2:5" ht="14.25" customHeight="1" x14ac:dyDescent="0.25">
      <c r="B99" s="127" t="s">
        <v>184</v>
      </c>
      <c r="C99" s="127">
        <f>COUNTIF('Ind. 6'!G5:P6,"x")</f>
        <v>0</v>
      </c>
      <c r="D99" s="127">
        <v>8</v>
      </c>
      <c r="E99" s="128">
        <f t="shared" si="0"/>
        <v>0</v>
      </c>
    </row>
    <row r="100" spans="2:5" ht="14.25" customHeight="1" x14ac:dyDescent="0.25">
      <c r="B100" s="127" t="s">
        <v>185</v>
      </c>
      <c r="C100" s="127">
        <f>COUNTIF('Ind. 7'!G5:P6,"x")</f>
        <v>0</v>
      </c>
      <c r="D100" s="127">
        <v>8</v>
      </c>
      <c r="E100" s="128">
        <f t="shared" si="0"/>
        <v>0</v>
      </c>
    </row>
    <row r="101" spans="2:5" ht="14.25" customHeight="1" x14ac:dyDescent="0.25">
      <c r="B101" s="127" t="s">
        <v>191</v>
      </c>
      <c r="C101" s="127">
        <f>SUBTOTAL(109,C94:C100)</f>
        <v>0</v>
      </c>
      <c r="D101" s="127">
        <f>SUBTOTAL(109,D94:D100)</f>
        <v>80</v>
      </c>
      <c r="E101" s="128">
        <f>Table2[[#This Row],[Nº de critérios cumpridos]]/Table2[[#This Row],[Total de critérios]]</f>
        <v>0</v>
      </c>
    </row>
    <row r="102" spans="2:5" x14ac:dyDescent="0.25"/>
  </sheetData>
  <sheetProtection algorithmName="SHA-512" hashValue="VCly8rmD/9XWmfYYVRrJ6HzHS2KN72Dhr9551heUol3/8/BsqbIpGPutIHOWt1SqoDvVTWRpRNk1E0tTQhhF0g==" saltValue="IR/+2vBXkaleCGEfSEzcXA==" spinCount="100000" sheet="1" objects="1" scenarios="1"/>
  <mergeCells count="6">
    <mergeCell ref="C4:D4"/>
    <mergeCell ref="C5:D5"/>
    <mergeCell ref="C13:F13"/>
    <mergeCell ref="C6:F6"/>
    <mergeCell ref="C17:F17"/>
    <mergeCell ref="C15:F15"/>
  </mergeCells>
  <conditionalFormatting sqref="C8:C9">
    <cfRule type="expression" dxfId="1" priority="1">
      <formula>$J8="x"</formula>
    </cfRule>
    <cfRule type="cellIs" dxfId="0" priority="2" operator="equal">
      <formula>"x"</formula>
    </cfRule>
  </conditionalFormatting>
  <dataValidations count="4">
    <dataValidation type="list" allowBlank="1" showInputMessage="1" showErrorMessage="1" sqref="C4:D4" xr:uid="{55FD2B93-1D93-46A6-9768-0937EE261DFB}">
      <formula1>List_geo_zone</formula1>
    </dataValidation>
    <dataValidation type="custom" showDropDown="1" showInputMessage="1" showErrorMessage="1" sqref="C9" xr:uid="{C885AD0F-1DD2-4C0B-AF0D-D0E16B221D49}">
      <formula1>OR(C9="", C9="x")</formula1>
    </dataValidation>
    <dataValidation type="custom" showDropDown="1" showInputMessage="1" showErrorMessage="1" sqref="C8" xr:uid="{0323E75B-FEB7-4A8B-80D1-FAEBFE11EFA3}">
      <formula1>OR(C8="",C8="x")</formula1>
    </dataValidation>
    <dataValidation type="date" operator="greaterThan" allowBlank="1" showInputMessage="1" showErrorMessage="1" sqref="C11" xr:uid="{232BBA80-2EC3-4CE7-BD0B-39C16E250E5B}">
      <formula1>1</formula1>
    </dataValidation>
  </dataValidations>
  <pageMargins left="0.25" right="0.25" top="0.75" bottom="0.75" header="0.511811023622047" footer="0.511811023622047"/>
  <pageSetup fitToHeight="0" orientation="landscape" horizontalDpi="300" verticalDpi="300"/>
  <rowBreaks count="4" manualBreakCount="4">
    <brk id="18" max="16383" man="1"/>
    <brk id="44" max="16383" man="1"/>
    <brk id="90" max="16383" man="1"/>
    <brk id="91" max="16383" man="1"/>
  </rowBreaks>
  <drawing r:id="rId1"/>
  <legacyDrawing r:id="rId2"/>
  <tableParts count="2">
    <tablePart r:id="rId3"/>
    <tablePart r:id="rId4"/>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Feuil11">
    <pageSetUpPr fitToPage="1"/>
  </sheetPr>
  <dimension ref="B2:B145"/>
  <sheetViews>
    <sheetView showGridLines="0" showRowColHeaders="0" zoomScaleNormal="100" workbookViewId="0">
      <selection activeCell="B128" sqref="B128"/>
    </sheetView>
  </sheetViews>
  <sheetFormatPr baseColWidth="10" defaultColWidth="8.85546875" defaultRowHeight="15" x14ac:dyDescent="0.25"/>
  <cols>
    <col min="1" max="1" width="4.28515625" customWidth="1"/>
    <col min="2" max="2" width="128.140625" style="6" customWidth="1"/>
  </cols>
  <sheetData>
    <row r="2" spans="2:2" ht="29.25" customHeight="1" x14ac:dyDescent="0.25">
      <c r="B2" s="18" t="s">
        <v>192</v>
      </c>
    </row>
    <row r="3" spans="2:2" ht="54.75" customHeight="1" x14ac:dyDescent="0.25">
      <c r="B3" s="11" t="s">
        <v>193</v>
      </c>
    </row>
    <row r="4" spans="2:2" ht="18.75" customHeight="1" x14ac:dyDescent="0.25">
      <c r="B4" s="19" t="s">
        <v>194</v>
      </c>
    </row>
    <row r="5" spans="2:2" ht="16.5" customHeight="1" x14ac:dyDescent="0.25">
      <c r="B5" s="20"/>
    </row>
    <row r="6" spans="2:2" ht="44.25" customHeight="1" x14ac:dyDescent="0.25">
      <c r="B6" s="21" t="s">
        <v>195</v>
      </c>
    </row>
    <row r="7" spans="2:2" ht="14.25" customHeight="1" x14ac:dyDescent="0.25">
      <c r="B7" s="22"/>
    </row>
    <row r="8" spans="2:2" ht="79.5" customHeight="1" x14ac:dyDescent="0.25">
      <c r="B8" s="21" t="s">
        <v>196</v>
      </c>
    </row>
    <row r="9" spans="2:2" ht="14.25" customHeight="1" x14ac:dyDescent="0.25">
      <c r="B9" s="11" t="s">
        <v>197</v>
      </c>
    </row>
    <row r="10" spans="2:2" ht="14.25" customHeight="1" x14ac:dyDescent="0.25">
      <c r="B10" s="11" t="s">
        <v>198</v>
      </c>
    </row>
    <row r="11" spans="2:2" ht="14.25" customHeight="1" x14ac:dyDescent="0.25">
      <c r="B11" s="11" t="s">
        <v>199</v>
      </c>
    </row>
    <row r="12" spans="2:2" ht="14.25" customHeight="1" x14ac:dyDescent="0.25">
      <c r="B12" s="23" t="s">
        <v>200</v>
      </c>
    </row>
    <row r="13" spans="2:2" ht="14.25" customHeight="1" x14ac:dyDescent="0.25">
      <c r="B13" s="23" t="s">
        <v>201</v>
      </c>
    </row>
    <row r="14" spans="2:2" ht="14.25" customHeight="1" x14ac:dyDescent="0.25">
      <c r="B14" s="23" t="s">
        <v>202</v>
      </c>
    </row>
    <row r="15" spans="2:2" ht="14.25" customHeight="1" x14ac:dyDescent="0.25">
      <c r="B15" s="23" t="s">
        <v>203</v>
      </c>
    </row>
    <row r="16" spans="2:2" ht="14.25" customHeight="1" x14ac:dyDescent="0.25">
      <c r="B16" s="11" t="s">
        <v>204</v>
      </c>
    </row>
    <row r="17" spans="2:2" ht="14.25" customHeight="1" x14ac:dyDescent="0.25">
      <c r="B17" s="11" t="s">
        <v>205</v>
      </c>
    </row>
    <row r="18" spans="2:2" ht="14.25" customHeight="1" x14ac:dyDescent="0.25">
      <c r="B18" s="11" t="s">
        <v>206</v>
      </c>
    </row>
    <row r="19" spans="2:2" ht="29.25" customHeight="1" x14ac:dyDescent="0.25">
      <c r="B19" s="11" t="s">
        <v>207</v>
      </c>
    </row>
    <row r="20" spans="2:2" ht="14.25" customHeight="1" x14ac:dyDescent="0.25">
      <c r="B20" s="11"/>
    </row>
    <row r="21" spans="2:2" ht="14.25" customHeight="1" x14ac:dyDescent="0.25">
      <c r="B21" s="11" t="s">
        <v>208</v>
      </c>
    </row>
    <row r="22" spans="2:2" ht="14.25" customHeight="1" x14ac:dyDescent="0.25">
      <c r="B22" s="24"/>
    </row>
    <row r="23" spans="2:2" ht="58.5" customHeight="1" x14ac:dyDescent="0.25">
      <c r="B23" s="21" t="s">
        <v>209</v>
      </c>
    </row>
    <row r="24" spans="2:2" ht="14.25" customHeight="1" x14ac:dyDescent="0.25">
      <c r="B24" s="11"/>
    </row>
    <row r="25" spans="2:2" ht="14.25" customHeight="1" x14ac:dyDescent="0.25">
      <c r="B25" s="11" t="s">
        <v>210</v>
      </c>
    </row>
    <row r="26" spans="2:2" ht="14.25" customHeight="1" x14ac:dyDescent="0.25">
      <c r="B26" s="11"/>
    </row>
    <row r="27" spans="2:2" ht="29.25" customHeight="1" x14ac:dyDescent="0.25">
      <c r="B27" s="11" t="s">
        <v>211</v>
      </c>
    </row>
    <row r="28" spans="2:2" ht="29.25" customHeight="1" x14ac:dyDescent="0.25">
      <c r="B28" s="11" t="s">
        <v>212</v>
      </c>
    </row>
    <row r="29" spans="2:2" ht="29.25" customHeight="1" x14ac:dyDescent="0.25">
      <c r="B29" s="11" t="s">
        <v>213</v>
      </c>
    </row>
    <row r="30" spans="2:2" ht="14.25" customHeight="1" x14ac:dyDescent="0.25">
      <c r="B30" s="11" t="s">
        <v>214</v>
      </c>
    </row>
    <row r="31" spans="2:2" ht="29.25" customHeight="1" x14ac:dyDescent="0.25">
      <c r="B31" s="11" t="s">
        <v>215</v>
      </c>
    </row>
    <row r="32" spans="2:2" ht="29.25" customHeight="1" x14ac:dyDescent="0.25">
      <c r="B32" s="11" t="s">
        <v>216</v>
      </c>
    </row>
    <row r="33" spans="2:2" ht="44.25" customHeight="1" x14ac:dyDescent="0.25">
      <c r="B33" s="11" t="s">
        <v>217</v>
      </c>
    </row>
    <row r="34" spans="2:2" ht="14.25" customHeight="1" x14ac:dyDescent="0.25">
      <c r="B34" s="11"/>
    </row>
    <row r="35" spans="2:2" ht="14.25" customHeight="1" x14ac:dyDescent="0.25">
      <c r="B35" s="11" t="s">
        <v>218</v>
      </c>
    </row>
    <row r="36" spans="2:2" ht="14.25" customHeight="1" x14ac:dyDescent="0.25">
      <c r="B36" s="11"/>
    </row>
    <row r="37" spans="2:2" ht="29.25" customHeight="1" x14ac:dyDescent="0.25">
      <c r="B37" s="21" t="s">
        <v>219</v>
      </c>
    </row>
    <row r="38" spans="2:2" ht="14.25" customHeight="1" x14ac:dyDescent="0.25">
      <c r="B38" s="21"/>
    </row>
    <row r="39" spans="2:2" ht="94.5" customHeight="1" x14ac:dyDescent="0.25">
      <c r="B39" s="21" t="s">
        <v>220</v>
      </c>
    </row>
    <row r="40" spans="2:2" ht="29.25" customHeight="1" x14ac:dyDescent="0.25">
      <c r="B40" s="21" t="s">
        <v>221</v>
      </c>
    </row>
    <row r="41" spans="2:2" ht="12" customHeight="1" x14ac:dyDescent="0.25">
      <c r="B41" s="11"/>
    </row>
    <row r="42" spans="2:2" ht="14.25" customHeight="1" x14ac:dyDescent="0.25">
      <c r="B42" s="11" t="s">
        <v>222</v>
      </c>
    </row>
    <row r="43" spans="2:2" ht="11.25" customHeight="1" x14ac:dyDescent="0.25">
      <c r="B43" s="11"/>
    </row>
    <row r="44" spans="2:2" ht="29.25" customHeight="1" x14ac:dyDescent="0.25">
      <c r="B44" s="25" t="s">
        <v>223</v>
      </c>
    </row>
    <row r="45" spans="2:2" ht="12" customHeight="1" x14ac:dyDescent="0.25">
      <c r="B45" s="25"/>
    </row>
    <row r="46" spans="2:2" ht="14.25" customHeight="1" x14ac:dyDescent="0.25">
      <c r="B46" s="11" t="s">
        <v>224</v>
      </c>
    </row>
    <row r="47" spans="2:2" ht="14.25" customHeight="1" x14ac:dyDescent="0.25">
      <c r="B47" s="11"/>
    </row>
    <row r="48" spans="2:2" ht="42.75" customHeight="1" x14ac:dyDescent="0.25">
      <c r="B48" s="21" t="s">
        <v>225</v>
      </c>
    </row>
    <row r="49" spans="2:2" ht="51.75" customHeight="1" x14ac:dyDescent="0.25">
      <c r="B49" s="7" t="s">
        <v>226</v>
      </c>
    </row>
    <row r="50" spans="2:2" ht="15" customHeight="1" x14ac:dyDescent="0.25">
      <c r="B50" s="26"/>
    </row>
    <row r="51" spans="2:2" ht="18.75" customHeight="1" x14ac:dyDescent="0.25">
      <c r="B51" s="19" t="s">
        <v>227</v>
      </c>
    </row>
    <row r="52" spans="2:2" ht="15" customHeight="1" x14ac:dyDescent="0.25">
      <c r="B52" s="22"/>
    </row>
    <row r="53" spans="2:2" ht="29.25" customHeight="1" x14ac:dyDescent="0.25">
      <c r="B53" s="21" t="s">
        <v>228</v>
      </c>
    </row>
    <row r="54" spans="2:2" ht="29.25" customHeight="1" x14ac:dyDescent="0.25">
      <c r="B54" s="11" t="s">
        <v>229</v>
      </c>
    </row>
    <row r="55" spans="2:2" ht="14.25" customHeight="1" x14ac:dyDescent="0.25">
      <c r="B55" s="11"/>
    </row>
    <row r="56" spans="2:2" ht="29.25" customHeight="1" x14ac:dyDescent="0.25">
      <c r="B56" s="11" t="s">
        <v>230</v>
      </c>
    </row>
    <row r="57" spans="2:2" ht="29.25" customHeight="1" x14ac:dyDescent="0.25">
      <c r="B57" s="21" t="s">
        <v>231</v>
      </c>
    </row>
    <row r="58" spans="2:2" ht="14.25" customHeight="1" x14ac:dyDescent="0.25">
      <c r="B58" s="11"/>
    </row>
    <row r="59" spans="2:2" ht="63.75" customHeight="1" x14ac:dyDescent="0.25">
      <c r="B59" s="21" t="s">
        <v>232</v>
      </c>
    </row>
    <row r="60" spans="2:2" ht="11.25" customHeight="1" x14ac:dyDescent="0.25">
      <c r="B60" s="21"/>
    </row>
    <row r="61" spans="2:2" ht="29.25" customHeight="1" x14ac:dyDescent="0.25">
      <c r="B61" s="21" t="s">
        <v>233</v>
      </c>
    </row>
    <row r="62" spans="2:2" ht="18" customHeight="1" x14ac:dyDescent="0.25">
      <c r="B62" s="27"/>
    </row>
    <row r="63" spans="2:2" ht="18.75" customHeight="1" x14ac:dyDescent="0.25">
      <c r="B63" s="19" t="s">
        <v>234</v>
      </c>
    </row>
    <row r="64" spans="2:2" ht="15" customHeight="1" x14ac:dyDescent="0.25">
      <c r="B64" s="22"/>
    </row>
    <row r="65" spans="2:2" ht="14.25" customHeight="1" x14ac:dyDescent="0.25">
      <c r="B65" s="28" t="s">
        <v>235</v>
      </c>
    </row>
    <row r="66" spans="2:2" ht="12" customHeight="1" x14ac:dyDescent="0.25">
      <c r="B66" s="28"/>
    </row>
    <row r="67" spans="2:2" ht="38.25" customHeight="1" x14ac:dyDescent="0.25">
      <c r="B67" s="21" t="s">
        <v>236</v>
      </c>
    </row>
    <row r="68" spans="2:2" ht="9" customHeight="1" x14ac:dyDescent="0.25">
      <c r="B68" s="11"/>
    </row>
    <row r="69" spans="2:2" ht="14.25" customHeight="1" x14ac:dyDescent="0.25">
      <c r="B69" s="11" t="s">
        <v>237</v>
      </c>
    </row>
    <row r="70" spans="2:2" ht="14.25" customHeight="1" x14ac:dyDescent="0.25">
      <c r="B70" s="11" t="s">
        <v>238</v>
      </c>
    </row>
    <row r="71" spans="2:2" ht="29.25" customHeight="1" x14ac:dyDescent="0.25">
      <c r="B71" s="11" t="s">
        <v>239</v>
      </c>
    </row>
    <row r="72" spans="2:2" ht="14.25" customHeight="1" x14ac:dyDescent="0.25">
      <c r="B72" s="24"/>
    </row>
    <row r="73" spans="2:2" ht="14.25" customHeight="1" x14ac:dyDescent="0.25">
      <c r="B73" s="21" t="s">
        <v>240</v>
      </c>
    </row>
    <row r="74" spans="2:2" ht="14.25" customHeight="1" x14ac:dyDescent="0.25">
      <c r="B74" s="11" t="s">
        <v>241</v>
      </c>
    </row>
    <row r="75" spans="2:2" ht="14.25" customHeight="1" x14ac:dyDescent="0.25">
      <c r="B75" s="11" t="s">
        <v>242</v>
      </c>
    </row>
    <row r="76" spans="2:2" ht="14.25" customHeight="1" x14ac:dyDescent="0.25">
      <c r="B76" s="11" t="s">
        <v>243</v>
      </c>
    </row>
    <row r="77" spans="2:2" ht="14.25" customHeight="1" x14ac:dyDescent="0.25">
      <c r="B77" s="11"/>
    </row>
    <row r="78" spans="2:2" ht="14.25" customHeight="1" x14ac:dyDescent="0.25">
      <c r="B78" s="11" t="s">
        <v>244</v>
      </c>
    </row>
    <row r="79" spans="2:2" ht="14.25" customHeight="1" x14ac:dyDescent="0.25">
      <c r="B79" s="11" t="s">
        <v>245</v>
      </c>
    </row>
    <row r="80" spans="2:2" ht="14.25" customHeight="1" x14ac:dyDescent="0.25">
      <c r="B80" s="7" t="s">
        <v>246</v>
      </c>
    </row>
    <row r="81" spans="2:2" ht="14.25" customHeight="1" x14ac:dyDescent="0.25">
      <c r="B81" s="11" t="s">
        <v>247</v>
      </c>
    </row>
    <row r="82" spans="2:2" ht="14.25" customHeight="1" x14ac:dyDescent="0.25">
      <c r="B82" s="11" t="s">
        <v>248</v>
      </c>
    </row>
    <row r="83" spans="2:2" ht="14.25" customHeight="1" x14ac:dyDescent="0.25">
      <c r="B83" s="11" t="s">
        <v>249</v>
      </c>
    </row>
    <row r="84" spans="2:2" ht="14.25" customHeight="1" x14ac:dyDescent="0.25">
      <c r="B84" s="24"/>
    </row>
    <row r="85" spans="2:2" ht="14.25" customHeight="1" x14ac:dyDescent="0.25">
      <c r="B85" s="21" t="s">
        <v>250</v>
      </c>
    </row>
    <row r="86" spans="2:2" ht="14.25" customHeight="1" x14ac:dyDescent="0.25">
      <c r="B86" s="7" t="s">
        <v>251</v>
      </c>
    </row>
    <row r="87" spans="2:2" ht="29.25" customHeight="1" x14ac:dyDescent="0.25">
      <c r="B87" s="7" t="s">
        <v>252</v>
      </c>
    </row>
    <row r="88" spans="2:2" ht="29.25" customHeight="1" x14ac:dyDescent="0.25">
      <c r="B88" s="7" t="s">
        <v>253</v>
      </c>
    </row>
    <row r="89" spans="2:2" ht="14.25" customHeight="1" x14ac:dyDescent="0.25">
      <c r="B89" s="7" t="s">
        <v>254</v>
      </c>
    </row>
    <row r="90" spans="2:2" ht="14.25" customHeight="1" x14ac:dyDescent="0.25">
      <c r="B90" s="11"/>
    </row>
    <row r="91" spans="2:2" ht="29.25" customHeight="1" x14ac:dyDescent="0.25">
      <c r="B91" s="21" t="s">
        <v>255</v>
      </c>
    </row>
    <row r="92" spans="2:2" ht="14.25" customHeight="1" x14ac:dyDescent="0.25">
      <c r="B92" s="11"/>
    </row>
    <row r="93" spans="2:2" ht="59.25" customHeight="1" x14ac:dyDescent="0.25">
      <c r="B93" s="7" t="s">
        <v>256</v>
      </c>
    </row>
    <row r="94" spans="2:2" ht="18.75" customHeight="1" x14ac:dyDescent="0.25">
      <c r="B94" s="19" t="s">
        <v>257</v>
      </c>
    </row>
    <row r="95" spans="2:2" ht="15" customHeight="1" x14ac:dyDescent="0.25">
      <c r="B95" s="22"/>
    </row>
    <row r="96" spans="2:2" ht="14.25" customHeight="1" x14ac:dyDescent="0.25">
      <c r="B96" s="21" t="s">
        <v>258</v>
      </c>
    </row>
    <row r="97" spans="2:2" ht="14.25" customHeight="1" x14ac:dyDescent="0.25">
      <c r="B97" s="11"/>
    </row>
    <row r="98" spans="2:2" ht="14.25" customHeight="1" x14ac:dyDescent="0.25">
      <c r="B98" s="7" t="s">
        <v>259</v>
      </c>
    </row>
    <row r="99" spans="2:2" ht="14.25" customHeight="1" x14ac:dyDescent="0.25">
      <c r="B99" s="11" t="s">
        <v>260</v>
      </c>
    </row>
    <row r="100" spans="2:2" ht="44.25" customHeight="1" x14ac:dyDescent="0.25">
      <c r="B100" s="23" t="s">
        <v>261</v>
      </c>
    </row>
    <row r="101" spans="2:2" ht="14.25" customHeight="1" x14ac:dyDescent="0.25">
      <c r="B101" s="7" t="s">
        <v>262</v>
      </c>
    </row>
    <row r="102" spans="2:2" ht="14.25" customHeight="1" x14ac:dyDescent="0.25">
      <c r="B102" s="11" t="s">
        <v>263</v>
      </c>
    </row>
    <row r="103" spans="2:2" ht="14.25" customHeight="1" x14ac:dyDescent="0.25">
      <c r="B103" s="11"/>
    </row>
    <row r="104" spans="2:2" ht="29.25" customHeight="1" x14ac:dyDescent="0.25">
      <c r="B104" s="11" t="s">
        <v>264</v>
      </c>
    </row>
    <row r="105" spans="2:2" ht="14.25" customHeight="1" x14ac:dyDescent="0.25">
      <c r="B105" s="11"/>
    </row>
    <row r="106" spans="2:2" ht="14.25" customHeight="1" x14ac:dyDescent="0.25">
      <c r="B106" s="11" t="s">
        <v>265</v>
      </c>
    </row>
    <row r="107" spans="2:2" ht="14.25" customHeight="1" x14ac:dyDescent="0.25">
      <c r="B107" s="11" t="s">
        <v>266</v>
      </c>
    </row>
    <row r="108" spans="2:2" ht="14.25" customHeight="1" x14ac:dyDescent="0.25">
      <c r="B108" s="11" t="s">
        <v>267</v>
      </c>
    </row>
    <row r="109" spans="2:2" ht="14.25" customHeight="1" x14ac:dyDescent="0.25">
      <c r="B109" s="24"/>
    </row>
    <row r="110" spans="2:2" ht="44.25" customHeight="1" x14ac:dyDescent="0.25">
      <c r="B110" s="21" t="s">
        <v>268</v>
      </c>
    </row>
    <row r="111" spans="2:2" ht="45.75" customHeight="1" x14ac:dyDescent="0.25">
      <c r="B111" s="21" t="s">
        <v>269</v>
      </c>
    </row>
    <row r="112" spans="2:2" ht="14.25" customHeight="1" x14ac:dyDescent="0.25">
      <c r="B112" s="11"/>
    </row>
    <row r="113" spans="2:2" ht="14.25" customHeight="1" x14ac:dyDescent="0.25">
      <c r="B113" s="25" t="s">
        <v>270</v>
      </c>
    </row>
    <row r="114" spans="2:2" ht="14.25" customHeight="1" x14ac:dyDescent="0.25">
      <c r="B114" s="11" t="s">
        <v>271</v>
      </c>
    </row>
    <row r="115" spans="2:2" ht="14.25" customHeight="1" x14ac:dyDescent="0.25">
      <c r="B115" s="11" t="s">
        <v>272</v>
      </c>
    </row>
    <row r="116" spans="2:2" ht="14.25" customHeight="1" x14ac:dyDescent="0.25">
      <c r="B116" s="7" t="s">
        <v>273</v>
      </c>
    </row>
    <row r="117" spans="2:2" ht="14.25" customHeight="1" x14ac:dyDescent="0.25">
      <c r="B117" s="7" t="s">
        <v>274</v>
      </c>
    </row>
    <row r="118" spans="2:2" ht="9" customHeight="1" x14ac:dyDescent="0.25">
      <c r="B118" s="11"/>
    </row>
    <row r="119" spans="2:2" ht="66.75" customHeight="1" x14ac:dyDescent="0.25">
      <c r="B119" s="3" t="s">
        <v>275</v>
      </c>
    </row>
    <row r="120" spans="2:2" ht="15" customHeight="1" x14ac:dyDescent="0.25">
      <c r="B120" s="26"/>
    </row>
    <row r="121" spans="2:2" ht="18.75" customHeight="1" x14ac:dyDescent="0.25">
      <c r="B121" s="19" t="s">
        <v>276</v>
      </c>
    </row>
    <row r="122" spans="2:2" ht="15" customHeight="1" x14ac:dyDescent="0.25">
      <c r="B122" s="26"/>
    </row>
    <row r="123" spans="2:2" ht="43.5" customHeight="1" x14ac:dyDescent="0.25">
      <c r="B123" s="21" t="s">
        <v>277</v>
      </c>
    </row>
    <row r="124" spans="2:2" ht="14.25" customHeight="1" x14ac:dyDescent="0.25">
      <c r="B124" s="11"/>
    </row>
    <row r="125" spans="2:2" ht="45.75" customHeight="1" x14ac:dyDescent="0.25">
      <c r="B125" s="11" t="s">
        <v>278</v>
      </c>
    </row>
    <row r="126" spans="2:2" ht="14.25" customHeight="1" x14ac:dyDescent="0.25">
      <c r="B126" s="29" t="s">
        <v>279</v>
      </c>
    </row>
    <row r="127" spans="2:2" ht="14.25" customHeight="1" x14ac:dyDescent="0.25">
      <c r="B127" s="30"/>
    </row>
    <row r="128" spans="2:2" ht="29.25" customHeight="1" x14ac:dyDescent="0.25">
      <c r="B128" s="31" t="s">
        <v>280</v>
      </c>
    </row>
    <row r="129" spans="2:2" ht="15" customHeight="1" x14ac:dyDescent="0.25">
      <c r="B129" s="22"/>
    </row>
    <row r="130" spans="2:2" ht="18.75" customHeight="1" x14ac:dyDescent="0.25">
      <c r="B130" s="19" t="s">
        <v>281</v>
      </c>
    </row>
    <row r="131" spans="2:2" ht="15" customHeight="1" x14ac:dyDescent="0.25">
      <c r="B131" s="22"/>
    </row>
    <row r="132" spans="2:2" ht="69" customHeight="1" x14ac:dyDescent="0.25">
      <c r="B132" s="21" t="s">
        <v>282</v>
      </c>
    </row>
    <row r="133" spans="2:2" ht="49.5" customHeight="1" x14ac:dyDescent="0.25">
      <c r="B133" s="21" t="s">
        <v>283</v>
      </c>
    </row>
    <row r="134" spans="2:2" ht="73.5" customHeight="1" x14ac:dyDescent="0.25">
      <c r="B134" s="21" t="s">
        <v>284</v>
      </c>
    </row>
    <row r="135" spans="2:2" ht="15" customHeight="1" x14ac:dyDescent="0.25">
      <c r="B135" s="22"/>
    </row>
    <row r="136" spans="2:2" ht="18.75" customHeight="1" x14ac:dyDescent="0.25">
      <c r="B136" s="19" t="s">
        <v>285</v>
      </c>
    </row>
    <row r="137" spans="2:2" ht="15" customHeight="1" x14ac:dyDescent="0.25">
      <c r="B137" s="22"/>
    </row>
    <row r="138" spans="2:2" ht="44.25" customHeight="1" x14ac:dyDescent="0.25">
      <c r="B138" s="21" t="s">
        <v>286</v>
      </c>
    </row>
    <row r="139" spans="2:2" ht="14.25" customHeight="1" x14ac:dyDescent="0.25">
      <c r="B139" s="32"/>
    </row>
    <row r="140" spans="2:2" ht="29.25" customHeight="1" x14ac:dyDescent="0.25">
      <c r="B140" s="33" t="s">
        <v>287</v>
      </c>
    </row>
    <row r="145" spans="2:2" ht="14.25" customHeight="1" x14ac:dyDescent="0.25">
      <c r="B145" s="34"/>
    </row>
  </sheetData>
  <sheetProtection algorithmName="SHA-512" hashValue="QVqnpehnjFyVaX8jhKFjiCJU9hhEgRSdRHn8cRVZnobDlMkcQcsTS8UJCupD/+oNv2BfxBYMnOQkmFISHbQ6/Q==" saltValue="MN9mO9KMKTCaYccrd5XHPA==" spinCount="100000" sheet="1" objects="1" scenarios="1" selectLockedCells="1"/>
  <hyperlinks>
    <hyperlink ref="B126" r:id="rId1" xr:uid="{00000000-0004-0000-0A00-000000000000}"/>
  </hyperlinks>
  <pageMargins left="0.7" right="0.7" top="0.75" bottom="0.75" header="0.511811023622047" footer="0.511811023622047"/>
  <pageSetup fitToHeight="0" orientation="portrait" horizontalDpi="300" verticalDpi="300"/>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DF4405-1DF8-4E51-8DCB-B2B055CDF696}">
  <sheetPr codeName="Feuil12"/>
  <dimension ref="B2:B10"/>
  <sheetViews>
    <sheetView showGridLines="0" showRowColHeaders="0" zoomScaleNormal="100" workbookViewId="0">
      <selection activeCell="M3" sqref="M3"/>
    </sheetView>
  </sheetViews>
  <sheetFormatPr baseColWidth="10" defaultColWidth="8.85546875" defaultRowHeight="15" x14ac:dyDescent="0.25"/>
  <cols>
    <col min="1" max="1" width="4" style="130" customWidth="1"/>
    <col min="2" max="2" width="67.7109375" style="130" customWidth="1"/>
    <col min="3" max="16384" width="8.85546875" style="130"/>
  </cols>
  <sheetData>
    <row r="2" spans="2:2" ht="22.5" x14ac:dyDescent="0.25">
      <c r="B2" s="129" t="s">
        <v>764</v>
      </c>
    </row>
    <row r="3" spans="2:2" ht="45" x14ac:dyDescent="0.25">
      <c r="B3" s="131" t="s">
        <v>765</v>
      </c>
    </row>
    <row r="9" spans="2:2" ht="8.25" customHeight="1" x14ac:dyDescent="0.25"/>
    <row r="10" spans="2:2" x14ac:dyDescent="0.25">
      <c r="B10" s="132" t="s">
        <v>766</v>
      </c>
    </row>
  </sheetData>
  <sheetProtection algorithmName="SHA-512" hashValue="jN+qqy69ZI3cxu4/sqlolfmHDCbHjTYXX63H5nycFgVWMYUsy1eFj/mCGbfmCStEMXYZV7J+bYuBravDcEoJtg==" saltValue="uPyefPWT48f1M7TCZI/s0Q==" spinCount="100000" sheet="1" objects="1" scenarios="1" selectLockedCells="1"/>
  <pageMargins left="0.7" right="0.7" top="0.75" bottom="0.75" header="0.3" footer="0.3"/>
  <pageSetup orientation="portrait" horizontalDpi="200" verticalDpi="200" r:id="rId1"/>
  <drawing r:id="rId2"/>
  <legacyDrawing r:id="rId3"/>
  <oleObjects>
    <mc:AlternateContent xmlns:mc="http://schemas.openxmlformats.org/markup-compatibility/2006">
      <mc:Choice Requires="x14">
        <oleObject progId="Document" dvAspect="DVASPECT_ICON" shapeId="14337" r:id="rId4">
          <objectPr locked="0" defaultSize="0" altText="" r:id="rId5">
            <anchor moveWithCells="1">
              <from>
                <xdr:col>1</xdr:col>
                <xdr:colOff>1914525</xdr:colOff>
                <xdr:row>4</xdr:row>
                <xdr:rowOff>114300</xdr:rowOff>
              </from>
              <to>
                <xdr:col>1</xdr:col>
                <xdr:colOff>2828925</xdr:colOff>
                <xdr:row>8</xdr:row>
                <xdr:rowOff>47625</xdr:rowOff>
              </to>
            </anchor>
          </objectPr>
        </oleObject>
      </mc:Choice>
      <mc:Fallback>
        <oleObject progId="Document" dvAspect="DVASPECT_ICON" shapeId="14337" r:id="rId4"/>
      </mc:Fallback>
    </mc:AlternateContent>
  </oleObjec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5E286E-B6E5-4317-9101-0B3502DB7B52}">
  <sheetPr codeName="Feuil13"/>
  <dimension ref="A1:I53"/>
  <sheetViews>
    <sheetView showRowColHeaders="0" zoomScaleNormal="100" workbookViewId="0">
      <selection activeCell="H53" sqref="H53"/>
    </sheetView>
  </sheetViews>
  <sheetFormatPr baseColWidth="10" defaultColWidth="11.5703125" defaultRowHeight="15" x14ac:dyDescent="0.25"/>
  <cols>
    <col min="1" max="2" width="15.7109375" customWidth="1"/>
    <col min="7" max="7" width="16.42578125" customWidth="1"/>
  </cols>
  <sheetData>
    <row r="1" spans="1:9" ht="13.5" customHeight="1" x14ac:dyDescent="0.25">
      <c r="A1" t="s">
        <v>346</v>
      </c>
      <c r="B1" t="s">
        <v>347</v>
      </c>
      <c r="C1" t="s">
        <v>289</v>
      </c>
      <c r="D1" t="s">
        <v>290</v>
      </c>
      <c r="E1" t="s">
        <v>291</v>
      </c>
      <c r="F1" t="s">
        <v>292</v>
      </c>
      <c r="G1" t="s">
        <v>293</v>
      </c>
      <c r="H1" t="s">
        <v>294</v>
      </c>
      <c r="I1" t="s">
        <v>348</v>
      </c>
    </row>
    <row r="2" spans="1:9" ht="13.5" customHeight="1" x14ac:dyDescent="0.25">
      <c r="A2" t="s">
        <v>288</v>
      </c>
      <c r="B2" t="s">
        <v>295</v>
      </c>
      <c r="C2" t="s">
        <v>296</v>
      </c>
      <c r="D2" t="s">
        <v>302</v>
      </c>
      <c r="E2">
        <f t="shared" ref="E2:E51" ca="1" si="0">ROW(INDIRECT(D2))</f>
        <v>10</v>
      </c>
      <c r="F2">
        <f t="shared" ref="F2:F51" ca="1" si="1">COLUMN(INDIRECT(D2))</f>
        <v>18</v>
      </c>
      <c r="G2" t="str">
        <f t="shared" ref="G2:G47" ca="1" si="2">ADDRESS(E2,F2,,,C2)</f>
        <v>'Ind. 1'!$R$10</v>
      </c>
      <c r="H2" t="str">
        <f t="shared" ref="H2:H28" ca="1" si="3">IFERROR(VLOOKUP(INDIRECT(G2),maturity_source,2,FALSE()),"")</f>
        <v>m1</v>
      </c>
      <c r="I2" t="s">
        <v>349</v>
      </c>
    </row>
    <row r="3" spans="1:9" ht="13.5" customHeight="1" x14ac:dyDescent="0.25">
      <c r="A3" t="s">
        <v>288</v>
      </c>
      <c r="B3" t="s">
        <v>297</v>
      </c>
      <c r="C3" t="s">
        <v>298</v>
      </c>
      <c r="D3" t="s">
        <v>299</v>
      </c>
      <c r="E3">
        <f t="shared" ca="1" si="0"/>
        <v>9</v>
      </c>
      <c r="F3">
        <f t="shared" ca="1" si="1"/>
        <v>18</v>
      </c>
      <c r="G3" t="str">
        <f t="shared" ca="1" si="2"/>
        <v>'Ind. 2'!$R$9</v>
      </c>
      <c r="H3" t="str">
        <f t="shared" ca="1" si="3"/>
        <v>m1</v>
      </c>
      <c r="I3" t="s">
        <v>349</v>
      </c>
    </row>
    <row r="4" spans="1:9" ht="13.5" customHeight="1" x14ac:dyDescent="0.25">
      <c r="A4" t="s">
        <v>288</v>
      </c>
      <c r="B4" t="s">
        <v>300</v>
      </c>
      <c r="C4" t="s">
        <v>301</v>
      </c>
      <c r="D4" t="s">
        <v>302</v>
      </c>
      <c r="E4">
        <f t="shared" ca="1" si="0"/>
        <v>10</v>
      </c>
      <c r="F4">
        <f t="shared" ca="1" si="1"/>
        <v>18</v>
      </c>
      <c r="G4" t="str">
        <f t="shared" ca="1" si="2"/>
        <v>'Ind. 3'!$R$10</v>
      </c>
      <c r="H4" t="str">
        <f t="shared" ca="1" si="3"/>
        <v>m1</v>
      </c>
      <c r="I4" t="s">
        <v>349</v>
      </c>
    </row>
    <row r="5" spans="1:9" ht="13.5" customHeight="1" x14ac:dyDescent="0.25">
      <c r="A5" t="s">
        <v>288</v>
      </c>
      <c r="B5" t="s">
        <v>303</v>
      </c>
      <c r="C5" t="s">
        <v>304</v>
      </c>
      <c r="D5" t="s">
        <v>299</v>
      </c>
      <c r="E5">
        <f t="shared" ca="1" si="0"/>
        <v>9</v>
      </c>
      <c r="F5">
        <f t="shared" ca="1" si="1"/>
        <v>18</v>
      </c>
      <c r="G5" t="str">
        <f t="shared" ca="1" si="2"/>
        <v>'Ind. 4'!$R$9</v>
      </c>
      <c r="H5" t="str">
        <f t="shared" ca="1" si="3"/>
        <v>m1</v>
      </c>
      <c r="I5" t="s">
        <v>349</v>
      </c>
    </row>
    <row r="6" spans="1:9" ht="13.5" customHeight="1" x14ac:dyDescent="0.25">
      <c r="A6" t="s">
        <v>288</v>
      </c>
      <c r="B6" t="s">
        <v>305</v>
      </c>
      <c r="C6" t="s">
        <v>306</v>
      </c>
      <c r="D6" t="s">
        <v>307</v>
      </c>
      <c r="E6">
        <f t="shared" ca="1" si="0"/>
        <v>8</v>
      </c>
      <c r="F6">
        <f t="shared" ca="1" si="1"/>
        <v>18</v>
      </c>
      <c r="G6" t="str">
        <f t="shared" ca="1" si="2"/>
        <v>'Ind. 5'!$R$8</v>
      </c>
      <c r="H6" t="str">
        <f t="shared" ca="1" si="3"/>
        <v>m1</v>
      </c>
      <c r="I6" t="s">
        <v>349</v>
      </c>
    </row>
    <row r="7" spans="1:9" ht="13.5" customHeight="1" x14ac:dyDescent="0.25">
      <c r="A7" t="s">
        <v>288</v>
      </c>
      <c r="B7" t="s">
        <v>308</v>
      </c>
      <c r="C7" t="s">
        <v>309</v>
      </c>
      <c r="D7" t="s">
        <v>307</v>
      </c>
      <c r="E7">
        <f t="shared" ca="1" si="0"/>
        <v>8</v>
      </c>
      <c r="F7">
        <f t="shared" ca="1" si="1"/>
        <v>18</v>
      </c>
      <c r="G7" t="str">
        <f t="shared" ca="1" si="2"/>
        <v>'Ind. 6'!$R$8</v>
      </c>
      <c r="H7" t="str">
        <f t="shared" ca="1" si="3"/>
        <v>m1</v>
      </c>
      <c r="I7" t="s">
        <v>349</v>
      </c>
    </row>
    <row r="8" spans="1:9" ht="13.5" customHeight="1" x14ac:dyDescent="0.25">
      <c r="A8" t="s">
        <v>288</v>
      </c>
      <c r="B8" t="s">
        <v>310</v>
      </c>
      <c r="C8" t="s">
        <v>311</v>
      </c>
      <c r="D8" t="s">
        <v>307</v>
      </c>
      <c r="E8">
        <f t="shared" ca="1" si="0"/>
        <v>8</v>
      </c>
      <c r="F8">
        <f t="shared" ca="1" si="1"/>
        <v>18</v>
      </c>
      <c r="G8" t="str">
        <f t="shared" ca="1" si="2"/>
        <v>'Ind. 7'!$R$8</v>
      </c>
      <c r="H8" t="str">
        <f t="shared" ca="1" si="3"/>
        <v>m1</v>
      </c>
      <c r="I8" t="s">
        <v>349</v>
      </c>
    </row>
    <row r="9" spans="1:9" ht="13.5" customHeight="1" x14ac:dyDescent="0.25">
      <c r="A9" t="s">
        <v>288</v>
      </c>
      <c r="B9" t="s">
        <v>312</v>
      </c>
      <c r="C9" t="s">
        <v>296</v>
      </c>
      <c r="D9" t="s">
        <v>317</v>
      </c>
      <c r="E9">
        <f t="shared" ca="1" si="0"/>
        <v>5</v>
      </c>
      <c r="F9">
        <f t="shared" ca="1" si="1"/>
        <v>18</v>
      </c>
      <c r="G9" t="str">
        <f t="shared" ca="1" si="2"/>
        <v>'Ind. 1'!$R$5</v>
      </c>
      <c r="H9" t="str">
        <f t="shared" ca="1" si="3"/>
        <v>m1</v>
      </c>
      <c r="I9" t="s">
        <v>349</v>
      </c>
    </row>
    <row r="10" spans="1:9" ht="13.5" customHeight="1" x14ac:dyDescent="0.25">
      <c r="A10" t="s">
        <v>288</v>
      </c>
      <c r="B10" t="s">
        <v>313</v>
      </c>
      <c r="C10" t="s">
        <v>296</v>
      </c>
      <c r="D10" t="s">
        <v>319</v>
      </c>
      <c r="E10">
        <f t="shared" ca="1" si="0"/>
        <v>6</v>
      </c>
      <c r="F10">
        <f t="shared" ca="1" si="1"/>
        <v>18</v>
      </c>
      <c r="G10" t="str">
        <f t="shared" ca="1" si="2"/>
        <v>'Ind. 1'!$R$6</v>
      </c>
      <c r="H10" t="str">
        <f t="shared" ca="1" si="3"/>
        <v>m1</v>
      </c>
      <c r="I10" t="s">
        <v>349</v>
      </c>
    </row>
    <row r="11" spans="1:9" ht="13.5" customHeight="1" x14ac:dyDescent="0.25">
      <c r="A11" t="s">
        <v>288</v>
      </c>
      <c r="B11" t="s">
        <v>314</v>
      </c>
      <c r="C11" t="s">
        <v>296</v>
      </c>
      <c r="D11" t="s">
        <v>321</v>
      </c>
      <c r="E11">
        <f t="shared" ca="1" si="0"/>
        <v>7</v>
      </c>
      <c r="F11">
        <f t="shared" ca="1" si="1"/>
        <v>18</v>
      </c>
      <c r="G11" t="str">
        <f t="shared" ca="1" si="2"/>
        <v>'Ind. 1'!$R$7</v>
      </c>
      <c r="H11" t="str">
        <f t="shared" ca="1" si="3"/>
        <v>m1</v>
      </c>
      <c r="I11" t="s">
        <v>349</v>
      </c>
    </row>
    <row r="12" spans="1:9" ht="13.5" customHeight="1" x14ac:dyDescent="0.25">
      <c r="A12" t="s">
        <v>288</v>
      </c>
      <c r="B12" t="s">
        <v>315</v>
      </c>
      <c r="C12" t="s">
        <v>296</v>
      </c>
      <c r="D12" t="s">
        <v>307</v>
      </c>
      <c r="E12">
        <f t="shared" ca="1" si="0"/>
        <v>8</v>
      </c>
      <c r="F12">
        <f t="shared" ca="1" si="1"/>
        <v>18</v>
      </c>
      <c r="G12" t="str">
        <f t="shared" ca="1" si="2"/>
        <v>'Ind. 1'!$R$8</v>
      </c>
      <c r="H12" t="str">
        <f t="shared" ca="1" si="3"/>
        <v>m1</v>
      </c>
      <c r="I12" t="s">
        <v>349</v>
      </c>
    </row>
    <row r="13" spans="1:9" ht="13.5" customHeight="1" x14ac:dyDescent="0.25">
      <c r="A13" t="s">
        <v>288</v>
      </c>
      <c r="B13" t="s">
        <v>316</v>
      </c>
      <c r="C13" t="str">
        <f t="shared" ref="C13:C28" si="4">"Ind. "&amp;RIGHT(LEFT(B13,4),1)</f>
        <v>Ind. 2</v>
      </c>
      <c r="D13" t="s">
        <v>317</v>
      </c>
      <c r="E13">
        <f t="shared" ca="1" si="0"/>
        <v>5</v>
      </c>
      <c r="F13">
        <f t="shared" ca="1" si="1"/>
        <v>18</v>
      </c>
      <c r="G13" t="str">
        <f t="shared" ca="1" si="2"/>
        <v>'Ind. 2'!$R$5</v>
      </c>
      <c r="H13" t="str">
        <f t="shared" ca="1" si="3"/>
        <v>m1</v>
      </c>
      <c r="I13" t="s">
        <v>349</v>
      </c>
    </row>
    <row r="14" spans="1:9" ht="13.5" customHeight="1" x14ac:dyDescent="0.25">
      <c r="A14" t="s">
        <v>288</v>
      </c>
      <c r="B14" t="s">
        <v>318</v>
      </c>
      <c r="C14" t="str">
        <f t="shared" si="4"/>
        <v>Ind. 2</v>
      </c>
      <c r="D14" t="s">
        <v>319</v>
      </c>
      <c r="E14">
        <f t="shared" ca="1" si="0"/>
        <v>6</v>
      </c>
      <c r="F14">
        <f t="shared" ca="1" si="1"/>
        <v>18</v>
      </c>
      <c r="G14" t="str">
        <f t="shared" ca="1" si="2"/>
        <v>'Ind. 2'!$R$6</v>
      </c>
      <c r="H14" t="str">
        <f t="shared" ca="1" si="3"/>
        <v>m1</v>
      </c>
      <c r="I14" t="s">
        <v>349</v>
      </c>
    </row>
    <row r="15" spans="1:9" ht="13.5" customHeight="1" x14ac:dyDescent="0.25">
      <c r="A15" t="s">
        <v>288</v>
      </c>
      <c r="B15" t="s">
        <v>320</v>
      </c>
      <c r="C15" t="str">
        <f t="shared" si="4"/>
        <v>Ind. 2</v>
      </c>
      <c r="D15" t="s">
        <v>321</v>
      </c>
      <c r="E15">
        <f t="shared" ca="1" si="0"/>
        <v>7</v>
      </c>
      <c r="F15">
        <f t="shared" ca="1" si="1"/>
        <v>18</v>
      </c>
      <c r="G15" t="str">
        <f t="shared" ca="1" si="2"/>
        <v>'Ind. 2'!$R$7</v>
      </c>
      <c r="H15" t="str">
        <f t="shared" ca="1" si="3"/>
        <v>m1</v>
      </c>
      <c r="I15" t="s">
        <v>349</v>
      </c>
    </row>
    <row r="16" spans="1:9" ht="13.5" customHeight="1" x14ac:dyDescent="0.25">
      <c r="A16" t="s">
        <v>288</v>
      </c>
      <c r="B16" t="s">
        <v>322</v>
      </c>
      <c r="C16" t="str">
        <f t="shared" si="4"/>
        <v>Ind. 3</v>
      </c>
      <c r="D16" t="s">
        <v>317</v>
      </c>
      <c r="E16">
        <f t="shared" ca="1" si="0"/>
        <v>5</v>
      </c>
      <c r="F16">
        <f t="shared" ca="1" si="1"/>
        <v>18</v>
      </c>
      <c r="G16" t="str">
        <f t="shared" ca="1" si="2"/>
        <v>'Ind. 3'!$R$5</v>
      </c>
      <c r="H16" t="str">
        <f t="shared" ca="1" si="3"/>
        <v>m1</v>
      </c>
      <c r="I16" t="s">
        <v>349</v>
      </c>
    </row>
    <row r="17" spans="1:9" ht="13.5" customHeight="1" x14ac:dyDescent="0.25">
      <c r="A17" t="s">
        <v>288</v>
      </c>
      <c r="B17" t="s">
        <v>323</v>
      </c>
      <c r="C17" t="str">
        <f t="shared" si="4"/>
        <v>Ind. 3</v>
      </c>
      <c r="D17" t="s">
        <v>319</v>
      </c>
      <c r="E17">
        <f t="shared" ca="1" si="0"/>
        <v>6</v>
      </c>
      <c r="F17">
        <f t="shared" ca="1" si="1"/>
        <v>18</v>
      </c>
      <c r="G17" t="str">
        <f t="shared" ca="1" si="2"/>
        <v>'Ind. 3'!$R$6</v>
      </c>
      <c r="H17" t="str">
        <f t="shared" ca="1" si="3"/>
        <v>m1</v>
      </c>
      <c r="I17" t="s">
        <v>349</v>
      </c>
    </row>
    <row r="18" spans="1:9" ht="13.5" customHeight="1" x14ac:dyDescent="0.25">
      <c r="A18" t="s">
        <v>288</v>
      </c>
      <c r="B18" t="s">
        <v>324</v>
      </c>
      <c r="C18" t="str">
        <f t="shared" si="4"/>
        <v>Ind. 3</v>
      </c>
      <c r="D18" t="s">
        <v>321</v>
      </c>
      <c r="E18">
        <f t="shared" ca="1" si="0"/>
        <v>7</v>
      </c>
      <c r="F18">
        <f t="shared" ca="1" si="1"/>
        <v>18</v>
      </c>
      <c r="G18" t="str">
        <f t="shared" ca="1" si="2"/>
        <v>'Ind. 3'!$R$7</v>
      </c>
      <c r="H18" t="str">
        <f t="shared" ca="1" si="3"/>
        <v>m1</v>
      </c>
      <c r="I18" t="s">
        <v>349</v>
      </c>
    </row>
    <row r="19" spans="1:9" ht="13.5" customHeight="1" x14ac:dyDescent="0.25">
      <c r="A19" t="s">
        <v>288</v>
      </c>
      <c r="B19" t="s">
        <v>325</v>
      </c>
      <c r="C19" t="str">
        <f t="shared" si="4"/>
        <v>Ind. 3</v>
      </c>
      <c r="D19" t="s">
        <v>307</v>
      </c>
      <c r="E19">
        <f t="shared" ca="1" si="0"/>
        <v>8</v>
      </c>
      <c r="F19">
        <f t="shared" ca="1" si="1"/>
        <v>18</v>
      </c>
      <c r="G19" t="str">
        <f t="shared" ca="1" si="2"/>
        <v>'Ind. 3'!$R$8</v>
      </c>
      <c r="H19" t="str">
        <f t="shared" ca="1" si="3"/>
        <v>m1</v>
      </c>
      <c r="I19" t="s">
        <v>349</v>
      </c>
    </row>
    <row r="20" spans="1:9" ht="13.5" customHeight="1" x14ac:dyDescent="0.25">
      <c r="A20" t="s">
        <v>288</v>
      </c>
      <c r="B20" t="s">
        <v>326</v>
      </c>
      <c r="C20" t="str">
        <f t="shared" si="4"/>
        <v>Ind. 4</v>
      </c>
      <c r="D20" t="s">
        <v>317</v>
      </c>
      <c r="E20">
        <f t="shared" ca="1" si="0"/>
        <v>5</v>
      </c>
      <c r="F20">
        <f t="shared" ca="1" si="1"/>
        <v>18</v>
      </c>
      <c r="G20" t="str">
        <f t="shared" ca="1" si="2"/>
        <v>'Ind. 4'!$R$5</v>
      </c>
      <c r="H20" t="str">
        <f t="shared" ca="1" si="3"/>
        <v>m1</v>
      </c>
      <c r="I20" t="s">
        <v>349</v>
      </c>
    </row>
    <row r="21" spans="1:9" ht="13.5" customHeight="1" x14ac:dyDescent="0.25">
      <c r="A21" t="s">
        <v>288</v>
      </c>
      <c r="B21" t="s">
        <v>327</v>
      </c>
      <c r="C21" t="str">
        <f t="shared" si="4"/>
        <v>Ind. 4</v>
      </c>
      <c r="D21" t="s">
        <v>319</v>
      </c>
      <c r="E21">
        <f t="shared" ca="1" si="0"/>
        <v>6</v>
      </c>
      <c r="F21">
        <f t="shared" ca="1" si="1"/>
        <v>18</v>
      </c>
      <c r="G21" t="str">
        <f t="shared" ca="1" si="2"/>
        <v>'Ind. 4'!$R$6</v>
      </c>
      <c r="H21" t="str">
        <f t="shared" ca="1" si="3"/>
        <v>m1</v>
      </c>
      <c r="I21" t="s">
        <v>349</v>
      </c>
    </row>
    <row r="22" spans="1:9" ht="13.5" customHeight="1" x14ac:dyDescent="0.25">
      <c r="A22" t="s">
        <v>288</v>
      </c>
      <c r="B22" t="s">
        <v>328</v>
      </c>
      <c r="C22" t="str">
        <f t="shared" si="4"/>
        <v>Ind. 4</v>
      </c>
      <c r="D22" t="s">
        <v>321</v>
      </c>
      <c r="E22">
        <f t="shared" ca="1" si="0"/>
        <v>7</v>
      </c>
      <c r="F22">
        <f t="shared" ca="1" si="1"/>
        <v>18</v>
      </c>
      <c r="G22" t="str">
        <f t="shared" ca="1" si="2"/>
        <v>'Ind. 4'!$R$7</v>
      </c>
      <c r="H22" t="str">
        <f t="shared" ca="1" si="3"/>
        <v>m1</v>
      </c>
      <c r="I22" t="s">
        <v>349</v>
      </c>
    </row>
    <row r="23" spans="1:9" ht="13.5" customHeight="1" x14ac:dyDescent="0.25">
      <c r="A23" t="s">
        <v>288</v>
      </c>
      <c r="B23" t="s">
        <v>329</v>
      </c>
      <c r="C23" t="str">
        <f t="shared" si="4"/>
        <v>Ind. 5</v>
      </c>
      <c r="D23" t="s">
        <v>317</v>
      </c>
      <c r="E23">
        <f t="shared" ca="1" si="0"/>
        <v>5</v>
      </c>
      <c r="F23">
        <f t="shared" ca="1" si="1"/>
        <v>18</v>
      </c>
      <c r="G23" t="str">
        <f t="shared" ca="1" si="2"/>
        <v>'Ind. 5'!$R$5</v>
      </c>
      <c r="H23" t="str">
        <f t="shared" ca="1" si="3"/>
        <v>m1</v>
      </c>
      <c r="I23" t="s">
        <v>349</v>
      </c>
    </row>
    <row r="24" spans="1:9" ht="13.5" customHeight="1" x14ac:dyDescent="0.25">
      <c r="A24" t="s">
        <v>288</v>
      </c>
      <c r="B24" t="s">
        <v>330</v>
      </c>
      <c r="C24" t="str">
        <f t="shared" si="4"/>
        <v>Ind. 5</v>
      </c>
      <c r="D24" t="s">
        <v>319</v>
      </c>
      <c r="E24">
        <f t="shared" ca="1" si="0"/>
        <v>6</v>
      </c>
      <c r="F24">
        <f t="shared" ca="1" si="1"/>
        <v>18</v>
      </c>
      <c r="G24" t="str">
        <f t="shared" ca="1" si="2"/>
        <v>'Ind. 5'!$R$6</v>
      </c>
      <c r="H24" t="str">
        <f t="shared" ca="1" si="3"/>
        <v>m1</v>
      </c>
      <c r="I24" t="s">
        <v>349</v>
      </c>
    </row>
    <row r="25" spans="1:9" ht="13.5" customHeight="1" x14ac:dyDescent="0.25">
      <c r="A25" t="s">
        <v>288</v>
      </c>
      <c r="B25" t="s">
        <v>331</v>
      </c>
      <c r="C25" t="str">
        <f t="shared" si="4"/>
        <v>Ind. 6</v>
      </c>
      <c r="D25" t="s">
        <v>317</v>
      </c>
      <c r="E25">
        <f t="shared" ca="1" si="0"/>
        <v>5</v>
      </c>
      <c r="F25">
        <f t="shared" ca="1" si="1"/>
        <v>18</v>
      </c>
      <c r="G25" t="str">
        <f t="shared" ca="1" si="2"/>
        <v>'Ind. 6'!$R$5</v>
      </c>
      <c r="H25" t="str">
        <f t="shared" ca="1" si="3"/>
        <v>m1</v>
      </c>
      <c r="I25" t="s">
        <v>349</v>
      </c>
    </row>
    <row r="26" spans="1:9" ht="13.5" customHeight="1" x14ac:dyDescent="0.25">
      <c r="A26" t="s">
        <v>288</v>
      </c>
      <c r="B26" t="s">
        <v>332</v>
      </c>
      <c r="C26" t="str">
        <f t="shared" si="4"/>
        <v>Ind. 6</v>
      </c>
      <c r="D26" t="s">
        <v>319</v>
      </c>
      <c r="E26">
        <f t="shared" ca="1" si="0"/>
        <v>6</v>
      </c>
      <c r="F26">
        <f t="shared" ca="1" si="1"/>
        <v>18</v>
      </c>
      <c r="G26" t="str">
        <f t="shared" ca="1" si="2"/>
        <v>'Ind. 6'!$R$6</v>
      </c>
      <c r="H26" t="str">
        <f t="shared" ca="1" si="3"/>
        <v>m1</v>
      </c>
      <c r="I26" t="s">
        <v>349</v>
      </c>
    </row>
    <row r="27" spans="1:9" ht="13.5" customHeight="1" x14ac:dyDescent="0.25">
      <c r="A27" t="s">
        <v>288</v>
      </c>
      <c r="B27" t="s">
        <v>333</v>
      </c>
      <c r="C27" t="str">
        <f t="shared" si="4"/>
        <v>Ind. 7</v>
      </c>
      <c r="D27" t="s">
        <v>317</v>
      </c>
      <c r="E27">
        <f t="shared" ca="1" si="0"/>
        <v>5</v>
      </c>
      <c r="F27">
        <f t="shared" ca="1" si="1"/>
        <v>18</v>
      </c>
      <c r="G27" t="str">
        <f t="shared" ca="1" si="2"/>
        <v>'Ind. 7'!$R$5</v>
      </c>
      <c r="H27" t="str">
        <f t="shared" ca="1" si="3"/>
        <v>m1</v>
      </c>
      <c r="I27" t="s">
        <v>349</v>
      </c>
    </row>
    <row r="28" spans="1:9" ht="13.5" customHeight="1" x14ac:dyDescent="0.25">
      <c r="A28" t="s">
        <v>288</v>
      </c>
      <c r="B28" t="s">
        <v>334</v>
      </c>
      <c r="C28" t="str">
        <f t="shared" si="4"/>
        <v>Ind. 7</v>
      </c>
      <c r="D28" t="s">
        <v>319</v>
      </c>
      <c r="E28">
        <f t="shared" ca="1" si="0"/>
        <v>6</v>
      </c>
      <c r="F28">
        <f t="shared" ca="1" si="1"/>
        <v>18</v>
      </c>
      <c r="G28" t="str">
        <f t="shared" ca="1" si="2"/>
        <v>'Ind. 7'!$R$6</v>
      </c>
      <c r="H28" t="str">
        <f t="shared" ca="1" si="3"/>
        <v>m1</v>
      </c>
      <c r="I28" t="s">
        <v>349</v>
      </c>
    </row>
    <row r="29" spans="1:9" ht="13.5" customHeight="1" x14ac:dyDescent="0.25">
      <c r="A29" t="s">
        <v>288</v>
      </c>
      <c r="B29" t="s">
        <v>337</v>
      </c>
      <c r="C29" t="s">
        <v>335</v>
      </c>
      <c r="D29" t="s">
        <v>343</v>
      </c>
      <c r="E29">
        <f t="shared" ca="1" si="0"/>
        <v>94</v>
      </c>
      <c r="F29">
        <f t="shared" ca="1" si="1"/>
        <v>3</v>
      </c>
      <c r="G29" t="str">
        <f t="shared" ca="1" si="2"/>
        <v>Resumo!$C$94</v>
      </c>
      <c r="H29">
        <f t="shared" ref="H29:H51" ca="1" si="5">INDIRECT(G29)</f>
        <v>0</v>
      </c>
      <c r="I29" t="s">
        <v>350</v>
      </c>
    </row>
    <row r="30" spans="1:9" ht="13.5" customHeight="1" x14ac:dyDescent="0.25">
      <c r="A30" t="s">
        <v>288</v>
      </c>
      <c r="B30" t="s">
        <v>338</v>
      </c>
      <c r="C30" t="s">
        <v>335</v>
      </c>
      <c r="D30" t="s">
        <v>345</v>
      </c>
      <c r="E30">
        <f t="shared" ca="1" si="0"/>
        <v>95</v>
      </c>
      <c r="F30">
        <f t="shared" ca="1" si="1"/>
        <v>3</v>
      </c>
      <c r="G30" t="str">
        <f t="shared" ca="1" si="2"/>
        <v>Resumo!$C$95</v>
      </c>
      <c r="H30">
        <f t="shared" ca="1" si="5"/>
        <v>0</v>
      </c>
      <c r="I30" t="s">
        <v>350</v>
      </c>
    </row>
    <row r="31" spans="1:9" ht="13.5" customHeight="1" x14ac:dyDescent="0.25">
      <c r="A31" t="s">
        <v>288</v>
      </c>
      <c r="B31" t="s">
        <v>339</v>
      </c>
      <c r="C31" t="s">
        <v>335</v>
      </c>
      <c r="D31" t="s">
        <v>351</v>
      </c>
      <c r="E31">
        <f t="shared" ca="1" si="0"/>
        <v>96</v>
      </c>
      <c r="F31">
        <f t="shared" ca="1" si="1"/>
        <v>3</v>
      </c>
      <c r="G31" t="str">
        <f t="shared" ca="1" si="2"/>
        <v>Resumo!$C$96</v>
      </c>
      <c r="H31">
        <f t="shared" ca="1" si="5"/>
        <v>0</v>
      </c>
      <c r="I31" t="s">
        <v>350</v>
      </c>
    </row>
    <row r="32" spans="1:9" ht="13.5" customHeight="1" x14ac:dyDescent="0.25">
      <c r="A32" t="s">
        <v>288</v>
      </c>
      <c r="B32" t="s">
        <v>340</v>
      </c>
      <c r="C32" t="s">
        <v>335</v>
      </c>
      <c r="D32" t="s">
        <v>352</v>
      </c>
      <c r="E32">
        <f t="shared" ca="1" si="0"/>
        <v>97</v>
      </c>
      <c r="F32">
        <f t="shared" ca="1" si="1"/>
        <v>3</v>
      </c>
      <c r="G32" t="str">
        <f t="shared" ca="1" si="2"/>
        <v>Resumo!$C$97</v>
      </c>
      <c r="H32">
        <f t="shared" ca="1" si="5"/>
        <v>0</v>
      </c>
      <c r="I32" t="s">
        <v>350</v>
      </c>
    </row>
    <row r="33" spans="1:9" ht="13.5" customHeight="1" x14ac:dyDescent="0.25">
      <c r="A33" t="s">
        <v>288</v>
      </c>
      <c r="B33" t="s">
        <v>341</v>
      </c>
      <c r="C33" t="s">
        <v>335</v>
      </c>
      <c r="D33" t="s">
        <v>353</v>
      </c>
      <c r="E33">
        <f t="shared" ca="1" si="0"/>
        <v>98</v>
      </c>
      <c r="F33">
        <f t="shared" ca="1" si="1"/>
        <v>3</v>
      </c>
      <c r="G33" t="str">
        <f t="shared" ca="1" si="2"/>
        <v>Resumo!$C$98</v>
      </c>
      <c r="H33">
        <f t="shared" ca="1" si="5"/>
        <v>0</v>
      </c>
      <c r="I33" t="s">
        <v>350</v>
      </c>
    </row>
    <row r="34" spans="1:9" ht="13.5" customHeight="1" x14ac:dyDescent="0.25">
      <c r="A34" t="s">
        <v>288</v>
      </c>
      <c r="B34" t="s">
        <v>342</v>
      </c>
      <c r="C34" t="s">
        <v>335</v>
      </c>
      <c r="D34" t="s">
        <v>354</v>
      </c>
      <c r="E34">
        <f t="shared" ca="1" si="0"/>
        <v>99</v>
      </c>
      <c r="F34">
        <f t="shared" ca="1" si="1"/>
        <v>3</v>
      </c>
      <c r="G34" t="str">
        <f t="shared" ca="1" si="2"/>
        <v>Resumo!$C$99</v>
      </c>
      <c r="H34">
        <f t="shared" ca="1" si="5"/>
        <v>0</v>
      </c>
      <c r="I34" t="s">
        <v>350</v>
      </c>
    </row>
    <row r="35" spans="1:9" ht="13.5" customHeight="1" x14ac:dyDescent="0.25">
      <c r="A35" t="s">
        <v>288</v>
      </c>
      <c r="B35" t="s">
        <v>344</v>
      </c>
      <c r="C35" t="s">
        <v>335</v>
      </c>
      <c r="D35" t="s">
        <v>355</v>
      </c>
      <c r="E35">
        <f t="shared" ca="1" si="0"/>
        <v>100</v>
      </c>
      <c r="F35">
        <f t="shared" ca="1" si="1"/>
        <v>3</v>
      </c>
      <c r="G35" t="str">
        <f t="shared" ca="1" si="2"/>
        <v>Resumo!$C$100</v>
      </c>
      <c r="H35">
        <f t="shared" ca="1" si="5"/>
        <v>0</v>
      </c>
      <c r="I35" t="s">
        <v>350</v>
      </c>
    </row>
    <row r="36" spans="1:9" ht="13.5" customHeight="1" x14ac:dyDescent="0.25">
      <c r="A36" t="s">
        <v>288</v>
      </c>
      <c r="B36" t="s">
        <v>356</v>
      </c>
      <c r="C36" t="s">
        <v>296</v>
      </c>
      <c r="D36" t="s">
        <v>357</v>
      </c>
      <c r="E36">
        <f t="shared" ca="1" si="0"/>
        <v>12</v>
      </c>
      <c r="F36">
        <f t="shared" ca="1" si="1"/>
        <v>4</v>
      </c>
      <c r="G36" t="str">
        <f t="shared" ca="1" si="2"/>
        <v>'Ind. 1'!$D$12</v>
      </c>
      <c r="H36">
        <f t="shared" ca="1" si="5"/>
        <v>0</v>
      </c>
    </row>
    <row r="37" spans="1:9" ht="13.5" customHeight="1" x14ac:dyDescent="0.25">
      <c r="A37" t="s">
        <v>288</v>
      </c>
      <c r="B37" t="s">
        <v>358</v>
      </c>
      <c r="C37" t="s">
        <v>298</v>
      </c>
      <c r="D37" t="s">
        <v>359</v>
      </c>
      <c r="E37">
        <f t="shared" ca="1" si="0"/>
        <v>11</v>
      </c>
      <c r="F37">
        <f t="shared" ca="1" si="1"/>
        <v>4</v>
      </c>
      <c r="G37" t="str">
        <f t="shared" ca="1" si="2"/>
        <v>'Ind. 2'!$D$11</v>
      </c>
      <c r="H37">
        <f t="shared" ca="1" si="5"/>
        <v>0</v>
      </c>
    </row>
    <row r="38" spans="1:9" ht="13.5" customHeight="1" x14ac:dyDescent="0.25">
      <c r="A38" t="s">
        <v>288</v>
      </c>
      <c r="B38" t="s">
        <v>360</v>
      </c>
      <c r="C38" t="s">
        <v>301</v>
      </c>
      <c r="D38" t="s">
        <v>357</v>
      </c>
      <c r="E38">
        <f t="shared" ca="1" si="0"/>
        <v>12</v>
      </c>
      <c r="F38">
        <f t="shared" ca="1" si="1"/>
        <v>4</v>
      </c>
      <c r="G38" t="str">
        <f t="shared" ca="1" si="2"/>
        <v>'Ind. 3'!$D$12</v>
      </c>
      <c r="H38">
        <f t="shared" ca="1" si="5"/>
        <v>0</v>
      </c>
    </row>
    <row r="39" spans="1:9" ht="13.5" customHeight="1" x14ac:dyDescent="0.25">
      <c r="A39" t="s">
        <v>288</v>
      </c>
      <c r="B39" t="s">
        <v>361</v>
      </c>
      <c r="C39" t="s">
        <v>304</v>
      </c>
      <c r="D39" t="s">
        <v>359</v>
      </c>
      <c r="E39">
        <f t="shared" ca="1" si="0"/>
        <v>11</v>
      </c>
      <c r="F39">
        <f t="shared" ca="1" si="1"/>
        <v>4</v>
      </c>
      <c r="G39" t="str">
        <f t="shared" ca="1" si="2"/>
        <v>'Ind. 4'!$D$11</v>
      </c>
      <c r="H39">
        <f t="shared" ca="1" si="5"/>
        <v>0</v>
      </c>
    </row>
    <row r="40" spans="1:9" ht="13.5" customHeight="1" x14ac:dyDescent="0.25">
      <c r="A40" t="s">
        <v>288</v>
      </c>
      <c r="B40" t="s">
        <v>362</v>
      </c>
      <c r="C40" t="s">
        <v>306</v>
      </c>
      <c r="D40" t="s">
        <v>363</v>
      </c>
      <c r="E40">
        <f t="shared" ca="1" si="0"/>
        <v>10</v>
      </c>
      <c r="F40">
        <f t="shared" ca="1" si="1"/>
        <v>4</v>
      </c>
      <c r="G40" t="str">
        <f t="shared" ca="1" si="2"/>
        <v>'Ind. 5'!$D$10</v>
      </c>
      <c r="H40">
        <f t="shared" ca="1" si="5"/>
        <v>0</v>
      </c>
    </row>
    <row r="41" spans="1:9" ht="13.5" customHeight="1" x14ac:dyDescent="0.25">
      <c r="A41" t="s">
        <v>288</v>
      </c>
      <c r="B41" t="s">
        <v>364</v>
      </c>
      <c r="C41" t="s">
        <v>309</v>
      </c>
      <c r="D41" t="s">
        <v>363</v>
      </c>
      <c r="E41">
        <f t="shared" ca="1" si="0"/>
        <v>10</v>
      </c>
      <c r="F41">
        <f t="shared" ca="1" si="1"/>
        <v>4</v>
      </c>
      <c r="G41" t="str">
        <f t="shared" ca="1" si="2"/>
        <v>'Ind. 6'!$D$10</v>
      </c>
      <c r="H41">
        <f t="shared" ca="1" si="5"/>
        <v>0</v>
      </c>
    </row>
    <row r="42" spans="1:9" ht="13.5" customHeight="1" x14ac:dyDescent="0.25">
      <c r="A42" t="s">
        <v>288</v>
      </c>
      <c r="B42" t="s">
        <v>365</v>
      </c>
      <c r="C42" t="s">
        <v>311</v>
      </c>
      <c r="D42" t="s">
        <v>363</v>
      </c>
      <c r="E42">
        <f t="shared" ca="1" si="0"/>
        <v>10</v>
      </c>
      <c r="F42">
        <f t="shared" ca="1" si="1"/>
        <v>4</v>
      </c>
      <c r="G42" t="str">
        <f t="shared" ca="1" si="2"/>
        <v>'Ind. 7'!$D$10</v>
      </c>
      <c r="H42">
        <f t="shared" ca="1" si="5"/>
        <v>0</v>
      </c>
    </row>
    <row r="43" spans="1:9" ht="13.5" customHeight="1" x14ac:dyDescent="0.25">
      <c r="A43" t="s">
        <v>366</v>
      </c>
      <c r="B43" t="s">
        <v>367</v>
      </c>
      <c r="C43" t="s">
        <v>335</v>
      </c>
      <c r="D43" t="s">
        <v>336</v>
      </c>
      <c r="E43">
        <f t="shared" ca="1" si="0"/>
        <v>6</v>
      </c>
      <c r="F43">
        <f t="shared" ca="1" si="1"/>
        <v>3</v>
      </c>
      <c r="G43" t="str">
        <f t="shared" ca="1" si="2"/>
        <v>Resumo!$C$6</v>
      </c>
      <c r="H43">
        <f t="shared" ca="1" si="5"/>
        <v>0</v>
      </c>
    </row>
    <row r="44" spans="1:9" ht="13.5" customHeight="1" x14ac:dyDescent="0.25">
      <c r="A44" t="s">
        <v>366</v>
      </c>
      <c r="B44" t="s">
        <v>368</v>
      </c>
      <c r="C44" t="s">
        <v>335</v>
      </c>
      <c r="D44" t="s">
        <v>369</v>
      </c>
      <c r="E44">
        <f t="shared" ca="1" si="0"/>
        <v>11</v>
      </c>
      <c r="F44">
        <f t="shared" ca="1" si="1"/>
        <v>3</v>
      </c>
      <c r="G44" t="str">
        <f t="shared" ca="1" si="2"/>
        <v>Resumo!$C$11</v>
      </c>
      <c r="H44" s="35">
        <f t="shared" ca="1" si="5"/>
        <v>0</v>
      </c>
    </row>
    <row r="45" spans="1:9" ht="13.5" customHeight="1" x14ac:dyDescent="0.25">
      <c r="A45" t="s">
        <v>366</v>
      </c>
      <c r="B45" t="s">
        <v>370</v>
      </c>
      <c r="C45" t="s">
        <v>335</v>
      </c>
      <c r="D45" t="s">
        <v>371</v>
      </c>
      <c r="E45">
        <f t="shared" ca="1" si="0"/>
        <v>4</v>
      </c>
      <c r="F45">
        <f t="shared" ca="1" si="1"/>
        <v>6</v>
      </c>
      <c r="G45" t="str">
        <f t="shared" ca="1" si="2"/>
        <v>Resumo!$F$4</v>
      </c>
      <c r="H45" t="str">
        <f t="shared" ca="1" si="5"/>
        <v/>
      </c>
    </row>
    <row r="46" spans="1:9" ht="13.5" customHeight="1" x14ac:dyDescent="0.25">
      <c r="A46" t="s">
        <v>366</v>
      </c>
      <c r="B46" t="s">
        <v>372</v>
      </c>
      <c r="C46" t="s">
        <v>335</v>
      </c>
      <c r="D46" t="s">
        <v>373</v>
      </c>
      <c r="E46">
        <f t="shared" ca="1" si="0"/>
        <v>8</v>
      </c>
      <c r="F46">
        <f t="shared" ca="1" si="1"/>
        <v>3</v>
      </c>
      <c r="G46" t="str">
        <f t="shared" ca="1" si="2"/>
        <v>Resumo!$C$8</v>
      </c>
      <c r="H46">
        <f t="shared" ca="1" si="5"/>
        <v>0</v>
      </c>
    </row>
    <row r="47" spans="1:9" ht="13.5" customHeight="1" x14ac:dyDescent="0.25">
      <c r="A47" t="s">
        <v>366</v>
      </c>
      <c r="B47" t="s">
        <v>374</v>
      </c>
      <c r="C47" t="s">
        <v>335</v>
      </c>
      <c r="D47" t="s">
        <v>375</v>
      </c>
      <c r="E47">
        <f t="shared" ca="1" si="0"/>
        <v>9</v>
      </c>
      <c r="F47">
        <f t="shared" ca="1" si="1"/>
        <v>3</v>
      </c>
      <c r="G47" t="str">
        <f t="shared" ca="1" si="2"/>
        <v>Resumo!$C$9</v>
      </c>
      <c r="H47">
        <f t="shared" ca="1" si="5"/>
        <v>0</v>
      </c>
    </row>
    <row r="48" spans="1:9" ht="13.5" customHeight="1" x14ac:dyDescent="0.25">
      <c r="A48" t="s">
        <v>366</v>
      </c>
      <c r="B48" t="s">
        <v>376</v>
      </c>
      <c r="C48" t="s">
        <v>335</v>
      </c>
      <c r="D48" s="36" t="s">
        <v>377</v>
      </c>
      <c r="E48" s="36" t="s">
        <v>377</v>
      </c>
      <c r="F48" s="36" t="s">
        <v>377</v>
      </c>
      <c r="G48" s="36" t="s">
        <v>377</v>
      </c>
      <c r="H48" s="36" t="str">
        <f ca="1">IF(H46="x",IF(H47="x","None","self"),IF(H47="x","external","None"))</f>
        <v>None</v>
      </c>
    </row>
    <row r="49" spans="1:9" ht="79.5" customHeight="1" x14ac:dyDescent="0.25">
      <c r="A49" t="s">
        <v>366</v>
      </c>
      <c r="B49" t="s">
        <v>378</v>
      </c>
      <c r="C49" t="s">
        <v>335</v>
      </c>
      <c r="D49" t="s">
        <v>379</v>
      </c>
      <c r="E49">
        <f t="shared" ca="1" si="0"/>
        <v>13</v>
      </c>
      <c r="F49">
        <f t="shared" ca="1" si="1"/>
        <v>3</v>
      </c>
      <c r="G49" t="str">
        <f t="shared" ref="G49:G51" ca="1" si="6">ADDRESS(E49,F49,,,C49)</f>
        <v>Resumo!$C$13</v>
      </c>
      <c r="H49">
        <f t="shared" ca="1" si="5"/>
        <v>0</v>
      </c>
    </row>
    <row r="50" spans="1:9" ht="13.5" customHeight="1" x14ac:dyDescent="0.25">
      <c r="A50" t="s">
        <v>366</v>
      </c>
      <c r="B50" t="s">
        <v>380</v>
      </c>
      <c r="C50" t="s">
        <v>335</v>
      </c>
      <c r="D50" t="s">
        <v>381</v>
      </c>
      <c r="E50">
        <f t="shared" ca="1" si="0"/>
        <v>15</v>
      </c>
      <c r="F50">
        <f t="shared" ca="1" si="1"/>
        <v>3</v>
      </c>
      <c r="G50" t="str">
        <f t="shared" ca="1" si="6"/>
        <v>Resumo!$C$15</v>
      </c>
      <c r="H50">
        <f t="shared" ca="1" si="5"/>
        <v>0</v>
      </c>
    </row>
    <row r="51" spans="1:9" x14ac:dyDescent="0.25">
      <c r="A51" t="s">
        <v>366</v>
      </c>
      <c r="B51" t="s">
        <v>382</v>
      </c>
      <c r="C51" t="s">
        <v>335</v>
      </c>
      <c r="D51" t="s">
        <v>383</v>
      </c>
      <c r="E51">
        <f t="shared" ca="1" si="0"/>
        <v>17</v>
      </c>
      <c r="F51">
        <f t="shared" ca="1" si="1"/>
        <v>3</v>
      </c>
      <c r="G51" t="str">
        <f t="shared" ca="1" si="6"/>
        <v>Resumo!$C$17</v>
      </c>
      <c r="H51">
        <f t="shared" ca="1" si="5"/>
        <v>0</v>
      </c>
    </row>
    <row r="52" spans="1:9" ht="105" x14ac:dyDescent="0.25">
      <c r="A52" t="s">
        <v>288</v>
      </c>
      <c r="B52" t="s">
        <v>384</v>
      </c>
      <c r="H52" s="6" t="s">
        <v>768</v>
      </c>
      <c r="I52" t="s">
        <v>767</v>
      </c>
    </row>
    <row r="53" spans="1:9" x14ac:dyDescent="0.25">
      <c r="A53" t="s">
        <v>288</v>
      </c>
      <c r="B53" t="s">
        <v>385</v>
      </c>
      <c r="H53" t="s">
        <v>759</v>
      </c>
    </row>
  </sheetData>
  <sheetProtection algorithmName="SHA-512" hashValue="WR4680RS7GsLAb0poy/QkRLcFb6ozbkmM6DwKNss1KULU8paKEpCl8XubHnxTLba9iv+xVr4Vx3GAxSeBgyf7A==" saltValue="VJiMiwo4cKNNutjrGDCd/g==" spinCount="100000" sheet="1" objects="1" scenarios="1" selectLockedCells="1"/>
  <pageMargins left="0.78749999999999998" right="0.78749999999999998" top="1.05277777777778" bottom="1.05277777777778" header="0.78749999999999998" footer="0.78749999999999998"/>
  <pageSetup paperSize="9" orientation="portrait" horizontalDpi="300" verticalDpi="300"/>
  <headerFooter>
    <oddHeader>&amp;C&amp;"Times New Roman,Normal"&amp;12 &amp;Kffffff&amp;A</oddHeader>
    <oddFooter>&amp;C&amp;"Times New Roman,Normal"&amp;12 &amp;KffffffPage &amp;P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CA16F6-2AF6-4588-94A6-496E74DA3EF8}">
  <sheetPr codeName="Feuil15"/>
  <dimension ref="A1:J183"/>
  <sheetViews>
    <sheetView showRowColHeaders="0" zoomScaleNormal="100" workbookViewId="0">
      <selection activeCell="F6" sqref="F6"/>
    </sheetView>
  </sheetViews>
  <sheetFormatPr baseColWidth="10" defaultColWidth="11.5703125" defaultRowHeight="15" x14ac:dyDescent="0.25"/>
  <cols>
    <col min="1" max="1" width="46.5703125" customWidth="1"/>
    <col min="2" max="2" width="14.85546875" customWidth="1"/>
  </cols>
  <sheetData>
    <row r="1" spans="1:10" ht="15" customHeight="1" x14ac:dyDescent="0.25">
      <c r="A1" s="37" t="s">
        <v>386</v>
      </c>
      <c r="B1" s="37" t="s">
        <v>387</v>
      </c>
      <c r="F1" s="37" t="s">
        <v>388</v>
      </c>
      <c r="G1" s="37" t="s">
        <v>389</v>
      </c>
      <c r="J1" s="37"/>
    </row>
    <row r="2" spans="1:10" ht="13.5" customHeight="1" x14ac:dyDescent="0.25">
      <c r="A2" t="s">
        <v>390</v>
      </c>
      <c r="B2" t="s">
        <v>391</v>
      </c>
      <c r="F2" t="s">
        <v>30</v>
      </c>
      <c r="G2" t="s">
        <v>392</v>
      </c>
    </row>
    <row r="3" spans="1:10" ht="13.5" customHeight="1" x14ac:dyDescent="0.25">
      <c r="A3" t="s">
        <v>393</v>
      </c>
      <c r="B3" t="s">
        <v>394</v>
      </c>
      <c r="F3" t="s">
        <v>31</v>
      </c>
      <c r="G3" t="s">
        <v>395</v>
      </c>
    </row>
    <row r="4" spans="1:10" ht="13.5" customHeight="1" x14ac:dyDescent="0.25">
      <c r="A4" t="s">
        <v>396</v>
      </c>
      <c r="B4" t="s">
        <v>397</v>
      </c>
      <c r="F4" t="s">
        <v>32</v>
      </c>
      <c r="G4" t="s">
        <v>398</v>
      </c>
    </row>
    <row r="5" spans="1:10" ht="13.5" customHeight="1" x14ac:dyDescent="0.25">
      <c r="A5" t="s">
        <v>399</v>
      </c>
      <c r="B5" t="s">
        <v>400</v>
      </c>
      <c r="F5" t="s">
        <v>33</v>
      </c>
      <c r="G5" t="s">
        <v>401</v>
      </c>
    </row>
    <row r="6" spans="1:10" ht="13.5" customHeight="1" x14ac:dyDescent="0.25">
      <c r="A6" t="s">
        <v>402</v>
      </c>
      <c r="B6" t="s">
        <v>403</v>
      </c>
      <c r="F6" t="s">
        <v>34</v>
      </c>
      <c r="G6" t="s">
        <v>404</v>
      </c>
    </row>
    <row r="7" spans="1:10" ht="15" customHeight="1" x14ac:dyDescent="0.25">
      <c r="A7" t="s">
        <v>405</v>
      </c>
      <c r="B7" t="s">
        <v>406</v>
      </c>
    </row>
    <row r="8" spans="1:10" ht="15" customHeight="1" x14ac:dyDescent="0.25">
      <c r="A8" t="s">
        <v>407</v>
      </c>
      <c r="B8" t="s">
        <v>408</v>
      </c>
    </row>
    <row r="9" spans="1:10" ht="15" customHeight="1" x14ac:dyDescent="0.25">
      <c r="A9" t="s">
        <v>409</v>
      </c>
      <c r="B9" t="s">
        <v>410</v>
      </c>
    </row>
    <row r="10" spans="1:10" ht="15" customHeight="1" x14ac:dyDescent="0.25">
      <c r="A10" t="s">
        <v>411</v>
      </c>
      <c r="B10" t="s">
        <v>412</v>
      </c>
    </row>
    <row r="11" spans="1:10" ht="15" customHeight="1" x14ac:dyDescent="0.25">
      <c r="A11" t="s">
        <v>413</v>
      </c>
      <c r="B11" t="s">
        <v>414</v>
      </c>
    </row>
    <row r="12" spans="1:10" ht="13.5" customHeight="1" x14ac:dyDescent="0.25">
      <c r="A12" t="s">
        <v>415</v>
      </c>
      <c r="B12" t="s">
        <v>416</v>
      </c>
    </row>
    <row r="13" spans="1:10" ht="15" customHeight="1" x14ac:dyDescent="0.25">
      <c r="A13" t="s">
        <v>417</v>
      </c>
      <c r="B13" t="s">
        <v>418</v>
      </c>
    </row>
    <row r="14" spans="1:10" ht="15" customHeight="1" x14ac:dyDescent="0.25">
      <c r="A14" t="s">
        <v>419</v>
      </c>
      <c r="B14" t="s">
        <v>420</v>
      </c>
    </row>
    <row r="15" spans="1:10" ht="15" customHeight="1" x14ac:dyDescent="0.25">
      <c r="A15" t="s">
        <v>421</v>
      </c>
      <c r="B15" t="s">
        <v>422</v>
      </c>
    </row>
    <row r="16" spans="1:10" ht="15" customHeight="1" x14ac:dyDescent="0.25">
      <c r="A16" t="s">
        <v>423</v>
      </c>
      <c r="B16" t="s">
        <v>424</v>
      </c>
    </row>
    <row r="17" spans="1:2" ht="15" customHeight="1" x14ac:dyDescent="0.25">
      <c r="A17" t="s">
        <v>425</v>
      </c>
      <c r="B17" t="s">
        <v>426</v>
      </c>
    </row>
    <row r="18" spans="1:2" ht="15" customHeight="1" x14ac:dyDescent="0.25">
      <c r="A18" t="s">
        <v>427</v>
      </c>
      <c r="B18" t="s">
        <v>428</v>
      </c>
    </row>
    <row r="19" spans="1:2" ht="15" customHeight="1" x14ac:dyDescent="0.25">
      <c r="A19" t="s">
        <v>429</v>
      </c>
      <c r="B19" t="s">
        <v>430</v>
      </c>
    </row>
    <row r="20" spans="1:2" ht="15" customHeight="1" x14ac:dyDescent="0.25">
      <c r="A20" t="s">
        <v>431</v>
      </c>
      <c r="B20" t="s">
        <v>432</v>
      </c>
    </row>
    <row r="21" spans="1:2" ht="15" customHeight="1" x14ac:dyDescent="0.25">
      <c r="A21" t="s">
        <v>433</v>
      </c>
      <c r="B21" t="s">
        <v>434</v>
      </c>
    </row>
    <row r="22" spans="1:2" ht="15" customHeight="1" x14ac:dyDescent="0.25">
      <c r="A22" t="s">
        <v>435</v>
      </c>
      <c r="B22" t="s">
        <v>436</v>
      </c>
    </row>
    <row r="23" spans="1:2" ht="15" customHeight="1" x14ac:dyDescent="0.25">
      <c r="A23" t="s">
        <v>437</v>
      </c>
      <c r="B23" t="s">
        <v>438</v>
      </c>
    </row>
    <row r="24" spans="1:2" ht="15" customHeight="1" x14ac:dyDescent="0.25">
      <c r="A24" t="s">
        <v>439</v>
      </c>
      <c r="B24" t="s">
        <v>440</v>
      </c>
    </row>
    <row r="25" spans="1:2" ht="15" customHeight="1" x14ac:dyDescent="0.25">
      <c r="A25" t="s">
        <v>441</v>
      </c>
      <c r="B25" t="s">
        <v>442</v>
      </c>
    </row>
    <row r="26" spans="1:2" ht="15" customHeight="1" x14ac:dyDescent="0.25">
      <c r="A26" t="s">
        <v>443</v>
      </c>
      <c r="B26" t="s">
        <v>444</v>
      </c>
    </row>
    <row r="27" spans="1:2" ht="15" customHeight="1" x14ac:dyDescent="0.25">
      <c r="A27" t="s">
        <v>445</v>
      </c>
      <c r="B27" t="s">
        <v>446</v>
      </c>
    </row>
    <row r="28" spans="1:2" ht="15" customHeight="1" x14ac:dyDescent="0.25">
      <c r="A28" t="s">
        <v>447</v>
      </c>
      <c r="B28" t="s">
        <v>448</v>
      </c>
    </row>
    <row r="29" spans="1:2" ht="15" customHeight="1" x14ac:dyDescent="0.25">
      <c r="A29" t="s">
        <v>449</v>
      </c>
      <c r="B29" t="s">
        <v>450</v>
      </c>
    </row>
    <row r="30" spans="1:2" ht="15" customHeight="1" x14ac:dyDescent="0.25">
      <c r="A30" t="s">
        <v>451</v>
      </c>
      <c r="B30" t="s">
        <v>452</v>
      </c>
    </row>
    <row r="31" spans="1:2" ht="15" customHeight="1" x14ac:dyDescent="0.25">
      <c r="A31" t="s">
        <v>453</v>
      </c>
      <c r="B31" t="s">
        <v>454</v>
      </c>
    </row>
    <row r="32" spans="1:2" ht="15" customHeight="1" x14ac:dyDescent="0.25">
      <c r="A32" t="s">
        <v>455</v>
      </c>
      <c r="B32" t="s">
        <v>456</v>
      </c>
    </row>
    <row r="33" spans="1:2" ht="15" customHeight="1" x14ac:dyDescent="0.25">
      <c r="A33" t="s">
        <v>457</v>
      </c>
      <c r="B33" t="s">
        <v>458</v>
      </c>
    </row>
    <row r="34" spans="1:2" ht="15" customHeight="1" x14ac:dyDescent="0.25">
      <c r="A34" t="s">
        <v>459</v>
      </c>
      <c r="B34" t="s">
        <v>460</v>
      </c>
    </row>
    <row r="35" spans="1:2" ht="15" customHeight="1" x14ac:dyDescent="0.25">
      <c r="A35" t="s">
        <v>461</v>
      </c>
      <c r="B35" t="s">
        <v>462</v>
      </c>
    </row>
    <row r="36" spans="1:2" ht="15" customHeight="1" x14ac:dyDescent="0.25">
      <c r="A36" t="s">
        <v>463</v>
      </c>
      <c r="B36" t="s">
        <v>464</v>
      </c>
    </row>
    <row r="37" spans="1:2" ht="15" customHeight="1" x14ac:dyDescent="0.25">
      <c r="A37" t="s">
        <v>465</v>
      </c>
      <c r="B37" t="s">
        <v>466</v>
      </c>
    </row>
    <row r="38" spans="1:2" ht="15" customHeight="1" x14ac:dyDescent="0.25">
      <c r="A38" t="s">
        <v>467</v>
      </c>
      <c r="B38" t="s">
        <v>468</v>
      </c>
    </row>
    <row r="39" spans="1:2" ht="15" customHeight="1" x14ac:dyDescent="0.25">
      <c r="A39" t="s">
        <v>469</v>
      </c>
      <c r="B39" t="s">
        <v>470</v>
      </c>
    </row>
    <row r="40" spans="1:2" ht="15" customHeight="1" x14ac:dyDescent="0.25">
      <c r="A40" t="s">
        <v>471</v>
      </c>
      <c r="B40" t="s">
        <v>472</v>
      </c>
    </row>
    <row r="41" spans="1:2" ht="15" customHeight="1" x14ac:dyDescent="0.25">
      <c r="A41" t="s">
        <v>473</v>
      </c>
      <c r="B41" t="s">
        <v>474</v>
      </c>
    </row>
    <row r="42" spans="1:2" ht="15" customHeight="1" x14ac:dyDescent="0.25">
      <c r="A42" t="s">
        <v>475</v>
      </c>
      <c r="B42" t="s">
        <v>476</v>
      </c>
    </row>
    <row r="43" spans="1:2" ht="15" customHeight="1" x14ac:dyDescent="0.25">
      <c r="A43" t="s">
        <v>477</v>
      </c>
      <c r="B43" t="s">
        <v>478</v>
      </c>
    </row>
    <row r="44" spans="1:2" ht="15" customHeight="1" x14ac:dyDescent="0.25">
      <c r="A44" t="s">
        <v>479</v>
      </c>
      <c r="B44" t="s">
        <v>480</v>
      </c>
    </row>
    <row r="45" spans="1:2" ht="15" customHeight="1" x14ac:dyDescent="0.25">
      <c r="A45" t="s">
        <v>481</v>
      </c>
      <c r="B45" t="s">
        <v>482</v>
      </c>
    </row>
    <row r="46" spans="1:2" ht="15" customHeight="1" x14ac:dyDescent="0.25">
      <c r="A46" t="s">
        <v>483</v>
      </c>
      <c r="B46" t="s">
        <v>484</v>
      </c>
    </row>
    <row r="47" spans="1:2" ht="15" customHeight="1" x14ac:dyDescent="0.25">
      <c r="A47" t="s">
        <v>485</v>
      </c>
      <c r="B47" t="s">
        <v>486</v>
      </c>
    </row>
    <row r="48" spans="1:2" ht="15" customHeight="1" x14ac:dyDescent="0.25">
      <c r="A48" t="s">
        <v>487</v>
      </c>
      <c r="B48" t="s">
        <v>488</v>
      </c>
    </row>
    <row r="49" spans="1:2" ht="15" customHeight="1" x14ac:dyDescent="0.25">
      <c r="A49" t="s">
        <v>489</v>
      </c>
      <c r="B49" t="s">
        <v>490</v>
      </c>
    </row>
    <row r="50" spans="1:2" ht="15" customHeight="1" x14ac:dyDescent="0.25">
      <c r="A50" t="s">
        <v>491</v>
      </c>
      <c r="B50" t="s">
        <v>492</v>
      </c>
    </row>
    <row r="51" spans="1:2" ht="15" customHeight="1" x14ac:dyDescent="0.25">
      <c r="A51" t="s">
        <v>493</v>
      </c>
      <c r="B51" t="s">
        <v>494</v>
      </c>
    </row>
    <row r="52" spans="1:2" ht="15" customHeight="1" x14ac:dyDescent="0.25">
      <c r="A52" t="s">
        <v>495</v>
      </c>
      <c r="B52" t="s">
        <v>496</v>
      </c>
    </row>
    <row r="53" spans="1:2" ht="15" customHeight="1" x14ac:dyDescent="0.25">
      <c r="A53" t="s">
        <v>497</v>
      </c>
      <c r="B53" t="s">
        <v>498</v>
      </c>
    </row>
    <row r="54" spans="1:2" ht="15" customHeight="1" x14ac:dyDescent="0.25">
      <c r="A54" t="s">
        <v>499</v>
      </c>
      <c r="B54" t="s">
        <v>500</v>
      </c>
    </row>
    <row r="55" spans="1:2" ht="15" customHeight="1" x14ac:dyDescent="0.25">
      <c r="A55" t="s">
        <v>501</v>
      </c>
      <c r="B55" t="s">
        <v>502</v>
      </c>
    </row>
    <row r="56" spans="1:2" ht="15" customHeight="1" x14ac:dyDescent="0.25">
      <c r="A56" t="s">
        <v>503</v>
      </c>
      <c r="B56" t="s">
        <v>504</v>
      </c>
    </row>
    <row r="57" spans="1:2" ht="15" customHeight="1" x14ac:dyDescent="0.25">
      <c r="A57" t="s">
        <v>505</v>
      </c>
      <c r="B57" t="s">
        <v>506</v>
      </c>
    </row>
    <row r="58" spans="1:2" ht="15" customHeight="1" x14ac:dyDescent="0.25">
      <c r="A58" t="s">
        <v>507</v>
      </c>
      <c r="B58" t="s">
        <v>508</v>
      </c>
    </row>
    <row r="59" spans="1:2" ht="15" customHeight="1" x14ac:dyDescent="0.25">
      <c r="A59" t="s">
        <v>509</v>
      </c>
      <c r="B59" t="s">
        <v>510</v>
      </c>
    </row>
    <row r="60" spans="1:2" ht="15" customHeight="1" x14ac:dyDescent="0.25">
      <c r="A60" t="s">
        <v>511</v>
      </c>
      <c r="B60" t="s">
        <v>512</v>
      </c>
    </row>
    <row r="61" spans="1:2" ht="15" customHeight="1" x14ac:dyDescent="0.25">
      <c r="A61" t="s">
        <v>513</v>
      </c>
      <c r="B61" t="s">
        <v>514</v>
      </c>
    </row>
    <row r="62" spans="1:2" ht="15" customHeight="1" x14ac:dyDescent="0.25">
      <c r="A62" t="s">
        <v>515</v>
      </c>
      <c r="B62" t="s">
        <v>516</v>
      </c>
    </row>
    <row r="63" spans="1:2" ht="15" customHeight="1" x14ac:dyDescent="0.25">
      <c r="A63" t="s">
        <v>517</v>
      </c>
      <c r="B63" t="s">
        <v>518</v>
      </c>
    </row>
    <row r="64" spans="1:2" ht="15" customHeight="1" x14ac:dyDescent="0.25">
      <c r="A64" t="s">
        <v>519</v>
      </c>
      <c r="B64" t="s">
        <v>520</v>
      </c>
    </row>
    <row r="65" spans="1:2" ht="15" customHeight="1" x14ac:dyDescent="0.25">
      <c r="A65" t="s">
        <v>521</v>
      </c>
      <c r="B65" t="s">
        <v>522</v>
      </c>
    </row>
    <row r="66" spans="1:2" ht="15" customHeight="1" x14ac:dyDescent="0.25">
      <c r="A66" t="s">
        <v>523</v>
      </c>
      <c r="B66" t="s">
        <v>524</v>
      </c>
    </row>
    <row r="67" spans="1:2" ht="15" customHeight="1" x14ac:dyDescent="0.25">
      <c r="A67" t="s">
        <v>525</v>
      </c>
      <c r="B67" t="s">
        <v>526</v>
      </c>
    </row>
    <row r="68" spans="1:2" ht="15" customHeight="1" x14ac:dyDescent="0.25">
      <c r="A68" t="s">
        <v>527</v>
      </c>
      <c r="B68" t="s">
        <v>528</v>
      </c>
    </row>
    <row r="69" spans="1:2" ht="15" customHeight="1" x14ac:dyDescent="0.25">
      <c r="A69" t="s">
        <v>529</v>
      </c>
      <c r="B69" t="s">
        <v>530</v>
      </c>
    </row>
    <row r="70" spans="1:2" ht="15" customHeight="1" x14ac:dyDescent="0.25">
      <c r="A70" t="s">
        <v>531</v>
      </c>
      <c r="B70" t="s">
        <v>532</v>
      </c>
    </row>
    <row r="71" spans="1:2" ht="15" customHeight="1" x14ac:dyDescent="0.25">
      <c r="A71" t="s">
        <v>533</v>
      </c>
      <c r="B71" t="s">
        <v>534</v>
      </c>
    </row>
    <row r="72" spans="1:2" ht="15" customHeight="1" x14ac:dyDescent="0.25">
      <c r="A72" t="s">
        <v>535</v>
      </c>
      <c r="B72" t="s">
        <v>536</v>
      </c>
    </row>
    <row r="73" spans="1:2" ht="15" customHeight="1" x14ac:dyDescent="0.25">
      <c r="A73" t="s">
        <v>537</v>
      </c>
      <c r="B73" t="s">
        <v>538</v>
      </c>
    </row>
    <row r="74" spans="1:2" ht="15" customHeight="1" x14ac:dyDescent="0.25">
      <c r="A74" t="s">
        <v>539</v>
      </c>
      <c r="B74" t="s">
        <v>540</v>
      </c>
    </row>
    <row r="75" spans="1:2" ht="15" customHeight="1" x14ac:dyDescent="0.25">
      <c r="A75" t="s">
        <v>541</v>
      </c>
      <c r="B75" t="s">
        <v>542</v>
      </c>
    </row>
    <row r="76" spans="1:2" ht="15" customHeight="1" x14ac:dyDescent="0.25">
      <c r="A76" t="s">
        <v>543</v>
      </c>
      <c r="B76" t="s">
        <v>544</v>
      </c>
    </row>
    <row r="77" spans="1:2" ht="15" customHeight="1" x14ac:dyDescent="0.25">
      <c r="A77" t="s">
        <v>545</v>
      </c>
      <c r="B77" t="s">
        <v>546</v>
      </c>
    </row>
    <row r="78" spans="1:2" ht="15" customHeight="1" x14ac:dyDescent="0.25">
      <c r="A78" t="s">
        <v>547</v>
      </c>
      <c r="B78" t="s">
        <v>548</v>
      </c>
    </row>
    <row r="79" spans="1:2" ht="15" customHeight="1" x14ac:dyDescent="0.25">
      <c r="A79" t="s">
        <v>549</v>
      </c>
      <c r="B79" t="s">
        <v>550</v>
      </c>
    </row>
    <row r="80" spans="1:2" ht="15" customHeight="1" x14ac:dyDescent="0.25">
      <c r="A80" t="s">
        <v>551</v>
      </c>
      <c r="B80" t="s">
        <v>552</v>
      </c>
    </row>
    <row r="81" spans="1:2" ht="15" customHeight="1" x14ac:dyDescent="0.25">
      <c r="A81" t="s">
        <v>553</v>
      </c>
      <c r="B81" t="s">
        <v>554</v>
      </c>
    </row>
    <row r="82" spans="1:2" ht="15" customHeight="1" x14ac:dyDescent="0.25">
      <c r="A82" t="s">
        <v>555</v>
      </c>
      <c r="B82" t="s">
        <v>556</v>
      </c>
    </row>
    <row r="83" spans="1:2" ht="15" customHeight="1" x14ac:dyDescent="0.25">
      <c r="A83" t="s">
        <v>557</v>
      </c>
      <c r="B83" t="s">
        <v>558</v>
      </c>
    </row>
    <row r="84" spans="1:2" ht="15" customHeight="1" x14ac:dyDescent="0.25">
      <c r="A84" t="s">
        <v>559</v>
      </c>
      <c r="B84" t="s">
        <v>560</v>
      </c>
    </row>
    <row r="85" spans="1:2" ht="15" customHeight="1" x14ac:dyDescent="0.25">
      <c r="A85" t="s">
        <v>561</v>
      </c>
      <c r="B85" t="s">
        <v>562</v>
      </c>
    </row>
    <row r="86" spans="1:2" ht="15" customHeight="1" x14ac:dyDescent="0.25">
      <c r="A86" t="s">
        <v>563</v>
      </c>
      <c r="B86" t="s">
        <v>564</v>
      </c>
    </row>
    <row r="87" spans="1:2" ht="15" customHeight="1" x14ac:dyDescent="0.25">
      <c r="A87" t="s">
        <v>565</v>
      </c>
      <c r="B87" t="s">
        <v>566</v>
      </c>
    </row>
    <row r="88" spans="1:2" ht="15" customHeight="1" x14ac:dyDescent="0.25">
      <c r="A88" t="s">
        <v>567</v>
      </c>
      <c r="B88" t="s">
        <v>568</v>
      </c>
    </row>
    <row r="89" spans="1:2" ht="15" customHeight="1" x14ac:dyDescent="0.25">
      <c r="A89" t="s">
        <v>569</v>
      </c>
      <c r="B89" t="s">
        <v>570</v>
      </c>
    </row>
    <row r="90" spans="1:2" ht="15" customHeight="1" x14ac:dyDescent="0.25">
      <c r="A90" t="s">
        <v>571</v>
      </c>
      <c r="B90" t="s">
        <v>572</v>
      </c>
    </row>
    <row r="91" spans="1:2" ht="15" customHeight="1" x14ac:dyDescent="0.25">
      <c r="A91" t="s">
        <v>573</v>
      </c>
      <c r="B91" t="s">
        <v>574</v>
      </c>
    </row>
    <row r="92" spans="1:2" ht="15" customHeight="1" x14ac:dyDescent="0.25">
      <c r="A92" t="s">
        <v>575</v>
      </c>
      <c r="B92" t="s">
        <v>576</v>
      </c>
    </row>
    <row r="93" spans="1:2" ht="15" customHeight="1" x14ac:dyDescent="0.25">
      <c r="A93" t="s">
        <v>577</v>
      </c>
      <c r="B93" t="s">
        <v>578</v>
      </c>
    </row>
    <row r="94" spans="1:2" ht="15" customHeight="1" x14ac:dyDescent="0.25">
      <c r="A94" t="s">
        <v>579</v>
      </c>
      <c r="B94" t="s">
        <v>580</v>
      </c>
    </row>
    <row r="95" spans="1:2" ht="15" customHeight="1" x14ac:dyDescent="0.25">
      <c r="A95" t="s">
        <v>581</v>
      </c>
      <c r="B95" t="s">
        <v>582</v>
      </c>
    </row>
    <row r="96" spans="1:2" ht="15" customHeight="1" x14ac:dyDescent="0.25">
      <c r="A96" t="s">
        <v>583</v>
      </c>
      <c r="B96" t="s">
        <v>584</v>
      </c>
    </row>
    <row r="97" spans="1:2" ht="15" customHeight="1" x14ac:dyDescent="0.25">
      <c r="A97" t="s">
        <v>585</v>
      </c>
      <c r="B97" t="s">
        <v>586</v>
      </c>
    </row>
    <row r="98" spans="1:2" ht="15" customHeight="1" x14ac:dyDescent="0.25">
      <c r="A98" t="s">
        <v>587</v>
      </c>
      <c r="B98" t="s">
        <v>588</v>
      </c>
    </row>
    <row r="99" spans="1:2" ht="15" customHeight="1" x14ac:dyDescent="0.25">
      <c r="A99" t="s">
        <v>589</v>
      </c>
      <c r="B99" t="s">
        <v>590</v>
      </c>
    </row>
    <row r="100" spans="1:2" ht="15" customHeight="1" x14ac:dyDescent="0.25">
      <c r="A100" t="s">
        <v>591</v>
      </c>
      <c r="B100" t="s">
        <v>592</v>
      </c>
    </row>
    <row r="101" spans="1:2" ht="15" customHeight="1" x14ac:dyDescent="0.25">
      <c r="A101" t="s">
        <v>593</v>
      </c>
      <c r="B101" t="s">
        <v>594</v>
      </c>
    </row>
    <row r="102" spans="1:2" ht="15" customHeight="1" x14ac:dyDescent="0.25">
      <c r="A102" t="s">
        <v>595</v>
      </c>
      <c r="B102" t="s">
        <v>596</v>
      </c>
    </row>
    <row r="103" spans="1:2" ht="15" customHeight="1" x14ac:dyDescent="0.25">
      <c r="A103" t="s">
        <v>597</v>
      </c>
      <c r="B103" t="s">
        <v>598</v>
      </c>
    </row>
    <row r="104" spans="1:2" ht="15" customHeight="1" x14ac:dyDescent="0.25">
      <c r="A104" t="s">
        <v>599</v>
      </c>
      <c r="B104" t="s">
        <v>600</v>
      </c>
    </row>
    <row r="105" spans="1:2" ht="15" customHeight="1" x14ac:dyDescent="0.25">
      <c r="A105" t="s">
        <v>601</v>
      </c>
      <c r="B105" t="s">
        <v>602</v>
      </c>
    </row>
    <row r="106" spans="1:2" ht="15" customHeight="1" x14ac:dyDescent="0.25">
      <c r="A106" t="s">
        <v>603</v>
      </c>
      <c r="B106" t="s">
        <v>604</v>
      </c>
    </row>
    <row r="107" spans="1:2" ht="15" customHeight="1" x14ac:dyDescent="0.25">
      <c r="A107" t="s">
        <v>605</v>
      </c>
      <c r="B107" t="s">
        <v>606</v>
      </c>
    </row>
    <row r="108" spans="1:2" ht="15" customHeight="1" x14ac:dyDescent="0.25">
      <c r="A108" t="s">
        <v>607</v>
      </c>
      <c r="B108" t="s">
        <v>608</v>
      </c>
    </row>
    <row r="109" spans="1:2" ht="15" customHeight="1" x14ac:dyDescent="0.25">
      <c r="A109" t="s">
        <v>609</v>
      </c>
      <c r="B109" t="s">
        <v>610</v>
      </c>
    </row>
    <row r="110" spans="1:2" ht="15" customHeight="1" x14ac:dyDescent="0.25">
      <c r="A110" t="s">
        <v>611</v>
      </c>
      <c r="B110" t="s">
        <v>612</v>
      </c>
    </row>
    <row r="111" spans="1:2" ht="15" customHeight="1" x14ac:dyDescent="0.25">
      <c r="A111" t="s">
        <v>613</v>
      </c>
      <c r="B111" t="s">
        <v>614</v>
      </c>
    </row>
    <row r="112" spans="1:2" ht="15" customHeight="1" x14ac:dyDescent="0.25">
      <c r="A112" t="s">
        <v>615</v>
      </c>
      <c r="B112" t="s">
        <v>616</v>
      </c>
    </row>
    <row r="113" spans="1:2" ht="15" customHeight="1" x14ac:dyDescent="0.25">
      <c r="A113" t="s">
        <v>617</v>
      </c>
      <c r="B113" t="s">
        <v>618</v>
      </c>
    </row>
    <row r="114" spans="1:2" ht="15" customHeight="1" x14ac:dyDescent="0.25">
      <c r="A114" t="s">
        <v>619</v>
      </c>
      <c r="B114" t="s">
        <v>620</v>
      </c>
    </row>
    <row r="115" spans="1:2" ht="15" customHeight="1" x14ac:dyDescent="0.25">
      <c r="A115" t="s">
        <v>621</v>
      </c>
      <c r="B115" t="s">
        <v>622</v>
      </c>
    </row>
    <row r="116" spans="1:2" ht="15" customHeight="1" x14ac:dyDescent="0.25">
      <c r="A116" t="s">
        <v>623</v>
      </c>
      <c r="B116" t="s">
        <v>624</v>
      </c>
    </row>
    <row r="117" spans="1:2" ht="15" customHeight="1" x14ac:dyDescent="0.25">
      <c r="A117" t="s">
        <v>625</v>
      </c>
      <c r="B117" t="s">
        <v>626</v>
      </c>
    </row>
    <row r="118" spans="1:2" ht="15" customHeight="1" x14ac:dyDescent="0.25">
      <c r="A118" t="s">
        <v>627</v>
      </c>
      <c r="B118" t="s">
        <v>628</v>
      </c>
    </row>
    <row r="119" spans="1:2" ht="15" customHeight="1" x14ac:dyDescent="0.25">
      <c r="A119" t="s">
        <v>629</v>
      </c>
      <c r="B119" t="s">
        <v>630</v>
      </c>
    </row>
    <row r="120" spans="1:2" ht="15" customHeight="1" x14ac:dyDescent="0.25">
      <c r="A120" t="s">
        <v>631</v>
      </c>
      <c r="B120" t="s">
        <v>632</v>
      </c>
    </row>
    <row r="121" spans="1:2" ht="15" customHeight="1" x14ac:dyDescent="0.25">
      <c r="A121" t="s">
        <v>633</v>
      </c>
      <c r="B121" t="s">
        <v>634</v>
      </c>
    </row>
    <row r="122" spans="1:2" ht="15" customHeight="1" x14ac:dyDescent="0.25">
      <c r="A122" t="s">
        <v>635</v>
      </c>
      <c r="B122" t="s">
        <v>636</v>
      </c>
    </row>
    <row r="123" spans="1:2" ht="15" customHeight="1" x14ac:dyDescent="0.25">
      <c r="A123" t="s">
        <v>637</v>
      </c>
      <c r="B123" t="s">
        <v>638</v>
      </c>
    </row>
    <row r="124" spans="1:2" ht="15" customHeight="1" x14ac:dyDescent="0.25">
      <c r="A124" t="s">
        <v>639</v>
      </c>
      <c r="B124" t="s">
        <v>640</v>
      </c>
    </row>
    <row r="125" spans="1:2" ht="15" customHeight="1" x14ac:dyDescent="0.25">
      <c r="A125" t="s">
        <v>641</v>
      </c>
      <c r="B125" t="s">
        <v>642</v>
      </c>
    </row>
    <row r="126" spans="1:2" ht="15" customHeight="1" x14ac:dyDescent="0.25">
      <c r="A126" t="s">
        <v>643</v>
      </c>
      <c r="B126" t="s">
        <v>644</v>
      </c>
    </row>
    <row r="127" spans="1:2" ht="15" customHeight="1" x14ac:dyDescent="0.25">
      <c r="A127" t="s">
        <v>645</v>
      </c>
      <c r="B127" t="s">
        <v>646</v>
      </c>
    </row>
    <row r="128" spans="1:2" ht="15" customHeight="1" x14ac:dyDescent="0.25">
      <c r="A128" t="s">
        <v>647</v>
      </c>
      <c r="B128" t="s">
        <v>648</v>
      </c>
    </row>
    <row r="129" spans="1:2" ht="15" customHeight="1" x14ac:dyDescent="0.25">
      <c r="A129" t="s">
        <v>649</v>
      </c>
      <c r="B129" t="s">
        <v>650</v>
      </c>
    </row>
    <row r="130" spans="1:2" ht="15" customHeight="1" x14ac:dyDescent="0.25">
      <c r="A130" t="s">
        <v>651</v>
      </c>
      <c r="B130" t="s">
        <v>652</v>
      </c>
    </row>
    <row r="131" spans="1:2" ht="15" customHeight="1" x14ac:dyDescent="0.25">
      <c r="A131" t="s">
        <v>653</v>
      </c>
      <c r="B131" t="s">
        <v>654</v>
      </c>
    </row>
    <row r="132" spans="1:2" ht="15" customHeight="1" x14ac:dyDescent="0.25">
      <c r="A132" t="s">
        <v>655</v>
      </c>
      <c r="B132" t="s">
        <v>656</v>
      </c>
    </row>
    <row r="133" spans="1:2" ht="15" customHeight="1" x14ac:dyDescent="0.25">
      <c r="A133" t="s">
        <v>657</v>
      </c>
      <c r="B133" t="s">
        <v>658</v>
      </c>
    </row>
    <row r="134" spans="1:2" ht="15" customHeight="1" x14ac:dyDescent="0.25">
      <c r="A134" t="s">
        <v>659</v>
      </c>
      <c r="B134" t="s">
        <v>660</v>
      </c>
    </row>
    <row r="135" spans="1:2" ht="15" customHeight="1" x14ac:dyDescent="0.25">
      <c r="A135" t="s">
        <v>661</v>
      </c>
      <c r="B135" t="s">
        <v>662</v>
      </c>
    </row>
    <row r="136" spans="1:2" ht="15" customHeight="1" x14ac:dyDescent="0.25">
      <c r="A136" t="s">
        <v>663</v>
      </c>
      <c r="B136" t="s">
        <v>664</v>
      </c>
    </row>
    <row r="137" spans="1:2" ht="15" customHeight="1" x14ac:dyDescent="0.25">
      <c r="A137" t="s">
        <v>665</v>
      </c>
      <c r="B137" t="s">
        <v>666</v>
      </c>
    </row>
    <row r="138" spans="1:2" ht="15" customHeight="1" x14ac:dyDescent="0.25">
      <c r="A138" t="s">
        <v>667</v>
      </c>
      <c r="B138" t="s">
        <v>668</v>
      </c>
    </row>
    <row r="139" spans="1:2" ht="15" customHeight="1" x14ac:dyDescent="0.25">
      <c r="A139" t="s">
        <v>669</v>
      </c>
      <c r="B139" t="s">
        <v>670</v>
      </c>
    </row>
    <row r="140" spans="1:2" ht="15" customHeight="1" x14ac:dyDescent="0.25">
      <c r="A140" t="s">
        <v>671</v>
      </c>
      <c r="B140" t="s">
        <v>672</v>
      </c>
    </row>
    <row r="141" spans="1:2" ht="15" customHeight="1" x14ac:dyDescent="0.25">
      <c r="A141" t="s">
        <v>673</v>
      </c>
      <c r="B141" t="s">
        <v>674</v>
      </c>
    </row>
    <row r="142" spans="1:2" ht="15" customHeight="1" x14ac:dyDescent="0.25">
      <c r="A142" t="s">
        <v>675</v>
      </c>
      <c r="B142" t="s">
        <v>676</v>
      </c>
    </row>
    <row r="143" spans="1:2" ht="15" customHeight="1" x14ac:dyDescent="0.25">
      <c r="A143" t="s">
        <v>677</v>
      </c>
      <c r="B143" t="s">
        <v>678</v>
      </c>
    </row>
    <row r="144" spans="1:2" ht="15" customHeight="1" x14ac:dyDescent="0.25">
      <c r="A144" t="s">
        <v>679</v>
      </c>
      <c r="B144" t="s">
        <v>680</v>
      </c>
    </row>
    <row r="145" spans="1:2" ht="15" customHeight="1" x14ac:dyDescent="0.25">
      <c r="A145" t="s">
        <v>681</v>
      </c>
      <c r="B145" t="s">
        <v>682</v>
      </c>
    </row>
    <row r="146" spans="1:2" ht="15" customHeight="1" x14ac:dyDescent="0.25">
      <c r="A146" t="s">
        <v>683</v>
      </c>
      <c r="B146" t="s">
        <v>684</v>
      </c>
    </row>
    <row r="147" spans="1:2" ht="15" customHeight="1" x14ac:dyDescent="0.25">
      <c r="A147" t="s">
        <v>685</v>
      </c>
      <c r="B147" t="s">
        <v>686</v>
      </c>
    </row>
    <row r="148" spans="1:2" ht="15" customHeight="1" x14ac:dyDescent="0.25">
      <c r="A148" t="s">
        <v>687</v>
      </c>
      <c r="B148" t="s">
        <v>688</v>
      </c>
    </row>
    <row r="149" spans="1:2" ht="15" customHeight="1" x14ac:dyDescent="0.25">
      <c r="A149" t="s">
        <v>689</v>
      </c>
      <c r="B149" t="s">
        <v>690</v>
      </c>
    </row>
    <row r="150" spans="1:2" ht="15" customHeight="1" x14ac:dyDescent="0.25">
      <c r="A150" t="s">
        <v>691</v>
      </c>
      <c r="B150" t="s">
        <v>692</v>
      </c>
    </row>
    <row r="151" spans="1:2" ht="15" customHeight="1" x14ac:dyDescent="0.25">
      <c r="A151" t="s">
        <v>693</v>
      </c>
      <c r="B151" t="s">
        <v>694</v>
      </c>
    </row>
    <row r="152" spans="1:2" ht="15" customHeight="1" x14ac:dyDescent="0.25">
      <c r="A152" t="s">
        <v>695</v>
      </c>
      <c r="B152" t="s">
        <v>696</v>
      </c>
    </row>
    <row r="153" spans="1:2" ht="15" customHeight="1" x14ac:dyDescent="0.25">
      <c r="A153" t="s">
        <v>697</v>
      </c>
      <c r="B153" t="s">
        <v>698</v>
      </c>
    </row>
    <row r="154" spans="1:2" ht="15" customHeight="1" x14ac:dyDescent="0.25">
      <c r="A154" t="s">
        <v>699</v>
      </c>
      <c r="B154" t="s">
        <v>700</v>
      </c>
    </row>
    <row r="155" spans="1:2" ht="15" customHeight="1" x14ac:dyDescent="0.25">
      <c r="A155" t="s">
        <v>701</v>
      </c>
      <c r="B155" t="s">
        <v>702</v>
      </c>
    </row>
    <row r="156" spans="1:2" ht="15" customHeight="1" x14ac:dyDescent="0.25">
      <c r="A156" t="s">
        <v>703</v>
      </c>
      <c r="B156" t="s">
        <v>704</v>
      </c>
    </row>
    <row r="157" spans="1:2" ht="15" customHeight="1" x14ac:dyDescent="0.25">
      <c r="A157" t="s">
        <v>705</v>
      </c>
      <c r="B157" t="s">
        <v>706</v>
      </c>
    </row>
    <row r="158" spans="1:2" ht="15" customHeight="1" x14ac:dyDescent="0.25">
      <c r="A158" t="s">
        <v>707</v>
      </c>
      <c r="B158" t="s">
        <v>708</v>
      </c>
    </row>
    <row r="159" spans="1:2" ht="15" customHeight="1" x14ac:dyDescent="0.25">
      <c r="A159" t="s">
        <v>709</v>
      </c>
      <c r="B159" t="s">
        <v>710</v>
      </c>
    </row>
    <row r="160" spans="1:2" ht="15" customHeight="1" x14ac:dyDescent="0.25">
      <c r="A160" t="s">
        <v>711</v>
      </c>
      <c r="B160" t="s">
        <v>712</v>
      </c>
    </row>
    <row r="161" spans="1:2" ht="15" customHeight="1" x14ac:dyDescent="0.25">
      <c r="A161" t="s">
        <v>713</v>
      </c>
      <c r="B161" t="s">
        <v>714</v>
      </c>
    </row>
    <row r="162" spans="1:2" ht="15" customHeight="1" x14ac:dyDescent="0.25">
      <c r="A162" t="s">
        <v>715</v>
      </c>
      <c r="B162" t="s">
        <v>716</v>
      </c>
    </row>
    <row r="163" spans="1:2" ht="15" customHeight="1" x14ac:dyDescent="0.25">
      <c r="A163" t="s">
        <v>717</v>
      </c>
      <c r="B163" t="s">
        <v>718</v>
      </c>
    </row>
    <row r="164" spans="1:2" ht="15" customHeight="1" x14ac:dyDescent="0.25">
      <c r="A164" t="s">
        <v>719</v>
      </c>
      <c r="B164" t="s">
        <v>720</v>
      </c>
    </row>
    <row r="165" spans="1:2" ht="15" customHeight="1" x14ac:dyDescent="0.25">
      <c r="A165" t="s">
        <v>721</v>
      </c>
      <c r="B165" t="s">
        <v>722</v>
      </c>
    </row>
    <row r="166" spans="1:2" ht="15" customHeight="1" x14ac:dyDescent="0.25">
      <c r="A166" t="s">
        <v>723</v>
      </c>
      <c r="B166" t="s">
        <v>724</v>
      </c>
    </row>
    <row r="167" spans="1:2" ht="15" customHeight="1" x14ac:dyDescent="0.25">
      <c r="A167" t="s">
        <v>725</v>
      </c>
      <c r="B167" t="s">
        <v>726</v>
      </c>
    </row>
    <row r="168" spans="1:2" ht="15" customHeight="1" x14ac:dyDescent="0.25">
      <c r="A168" t="s">
        <v>727</v>
      </c>
      <c r="B168" t="s">
        <v>728</v>
      </c>
    </row>
    <row r="169" spans="1:2" ht="15" customHeight="1" x14ac:dyDescent="0.25">
      <c r="A169" t="s">
        <v>729</v>
      </c>
      <c r="B169" t="s">
        <v>730</v>
      </c>
    </row>
    <row r="170" spans="1:2" ht="15" customHeight="1" x14ac:dyDescent="0.25">
      <c r="A170" t="s">
        <v>731</v>
      </c>
      <c r="B170" t="s">
        <v>732</v>
      </c>
    </row>
    <row r="171" spans="1:2" ht="15" customHeight="1" x14ac:dyDescent="0.25">
      <c r="A171" t="s">
        <v>733</v>
      </c>
      <c r="B171" t="s">
        <v>734</v>
      </c>
    </row>
    <row r="172" spans="1:2" ht="15" customHeight="1" x14ac:dyDescent="0.25">
      <c r="A172" t="s">
        <v>735</v>
      </c>
      <c r="B172" t="s">
        <v>736</v>
      </c>
    </row>
    <row r="173" spans="1:2" ht="15" customHeight="1" x14ac:dyDescent="0.25">
      <c r="A173" t="s">
        <v>737</v>
      </c>
      <c r="B173" t="s">
        <v>738</v>
      </c>
    </row>
    <row r="174" spans="1:2" ht="15" customHeight="1" x14ac:dyDescent="0.25">
      <c r="A174" t="s">
        <v>739</v>
      </c>
      <c r="B174" t="s">
        <v>740</v>
      </c>
    </row>
    <row r="175" spans="1:2" ht="15" customHeight="1" x14ac:dyDescent="0.25">
      <c r="A175" t="s">
        <v>741</v>
      </c>
      <c r="B175" t="s">
        <v>742</v>
      </c>
    </row>
    <row r="176" spans="1:2" ht="15" customHeight="1" x14ac:dyDescent="0.25">
      <c r="A176" t="s">
        <v>743</v>
      </c>
      <c r="B176" t="s">
        <v>744</v>
      </c>
    </row>
    <row r="177" spans="1:2" ht="15" customHeight="1" x14ac:dyDescent="0.25">
      <c r="A177" t="s">
        <v>745</v>
      </c>
      <c r="B177" t="s">
        <v>746</v>
      </c>
    </row>
    <row r="178" spans="1:2" ht="15" customHeight="1" x14ac:dyDescent="0.25">
      <c r="A178" t="s">
        <v>747</v>
      </c>
      <c r="B178" t="s">
        <v>748</v>
      </c>
    </row>
    <row r="179" spans="1:2" ht="15" customHeight="1" x14ac:dyDescent="0.25">
      <c r="A179" t="s">
        <v>749</v>
      </c>
      <c r="B179" t="s">
        <v>750</v>
      </c>
    </row>
    <row r="180" spans="1:2" ht="15" customHeight="1" x14ac:dyDescent="0.25">
      <c r="A180" t="s">
        <v>751</v>
      </c>
      <c r="B180" t="s">
        <v>752</v>
      </c>
    </row>
    <row r="181" spans="1:2" ht="15" customHeight="1" x14ac:dyDescent="0.25">
      <c r="A181" t="s">
        <v>753</v>
      </c>
      <c r="B181" t="s">
        <v>754</v>
      </c>
    </row>
    <row r="182" spans="1:2" ht="15" customHeight="1" x14ac:dyDescent="0.25">
      <c r="A182" t="s">
        <v>755</v>
      </c>
      <c r="B182" t="s">
        <v>756</v>
      </c>
    </row>
    <row r="183" spans="1:2" ht="15" customHeight="1" x14ac:dyDescent="0.25">
      <c r="A183" t="s">
        <v>757</v>
      </c>
      <c r="B183" t="s">
        <v>758</v>
      </c>
    </row>
  </sheetData>
  <sheetProtection algorithmName="SHA-512" hashValue="T2sPBkWM8DLZ8FsIXzWJw0Sb+shNHTxjg0OCfB/9UTIl2+d6dPAY8BpNRYDzSfJGVnbg8Wn07ucZg8k7eC9nDQ==" saltValue="vZWgvQdUUN3GG7s9k+fmEQ==" spinCount="100000" sheet="1" objects="1" scenarios="1" selectLockedCells="1"/>
  <autoFilter ref="A1:B183" xr:uid="{00000000-0009-0000-0000-00000E000000}">
    <sortState xmlns:xlrd2="http://schemas.microsoft.com/office/spreadsheetml/2017/richdata2" ref="A2:B183">
      <sortCondition ref="A2:A183"/>
    </sortState>
  </autoFilter>
  <dataValidations count="1">
    <dataValidation type="list" operator="equal" showErrorMessage="1" sqref="E2" xr:uid="{A68CAE9C-D70A-4B02-A959-30C349D55DEE}">
      <formula1>nitag_list</formula1>
      <formula2>0</formula2>
    </dataValidation>
  </dataValidations>
  <pageMargins left="0.78749999999999998" right="0.78749999999999998" top="1.05277777777778" bottom="1.05277777777778" header="0.78749999999999998" footer="0.78749999999999998"/>
  <pageSetup paperSize="9" orientation="portrait" horizontalDpi="300" verticalDpi="300"/>
  <headerFooter>
    <oddHeader>&amp;C&amp;"Times New Roman,Normal"&amp;12 &amp;Kffffff&amp;A</oddHeader>
    <oddFooter>&amp;C&amp;"Times New Roman,Normal"&amp;12 &amp;KffffffPage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2">
    <pageSetUpPr fitToPage="1"/>
  </sheetPr>
  <dimension ref="A1:G29"/>
  <sheetViews>
    <sheetView showGridLines="0" showRowColHeaders="0" zoomScaleNormal="100" workbookViewId="0"/>
  </sheetViews>
  <sheetFormatPr baseColWidth="10" defaultColWidth="0" defaultRowHeight="15" zeroHeight="1" x14ac:dyDescent="0.25"/>
  <cols>
    <col min="1" max="1" width="2.140625" customWidth="1"/>
    <col min="2" max="2" width="6.140625" customWidth="1"/>
    <col min="3" max="3" width="1.5703125" customWidth="1"/>
    <col min="4" max="4" width="4.140625" customWidth="1"/>
    <col min="5" max="5" width="101" style="6" customWidth="1"/>
    <col min="6" max="6" width="8.85546875" customWidth="1"/>
    <col min="7" max="7" width="5.85546875" customWidth="1"/>
    <col min="8" max="16384" width="8.85546875" hidden="1"/>
  </cols>
  <sheetData>
    <row r="1" spans="2:6" x14ac:dyDescent="0.25"/>
    <row r="2" spans="2:6" ht="22.5" customHeight="1" x14ac:dyDescent="0.25">
      <c r="B2" s="1" t="s">
        <v>3</v>
      </c>
    </row>
    <row r="3" spans="2:6" x14ac:dyDescent="0.25"/>
    <row r="4" spans="2:6" ht="50.25" customHeight="1" x14ac:dyDescent="0.25">
      <c r="B4" s="137" t="s">
        <v>4</v>
      </c>
      <c r="C4" s="40"/>
      <c r="D4" s="41">
        <v>1</v>
      </c>
      <c r="E4" s="42" t="s">
        <v>5</v>
      </c>
    </row>
    <row r="5" spans="2:6" ht="19.5" customHeight="1" x14ac:dyDescent="0.25">
      <c r="B5" s="135"/>
      <c r="C5" s="40"/>
      <c r="D5" s="41">
        <v>2</v>
      </c>
      <c r="E5" s="42" t="s">
        <v>6</v>
      </c>
    </row>
    <row r="6" spans="2:6" ht="29.25" customHeight="1" x14ac:dyDescent="0.25">
      <c r="B6" s="135"/>
      <c r="C6" s="40"/>
      <c r="D6" s="41">
        <v>3</v>
      </c>
      <c r="E6" s="42" t="s">
        <v>7</v>
      </c>
    </row>
    <row r="7" spans="2:6" ht="19.5" customHeight="1" x14ac:dyDescent="0.25">
      <c r="B7" s="135"/>
      <c r="C7" s="40"/>
      <c r="D7" s="41">
        <v>4</v>
      </c>
      <c r="E7" s="42" t="s">
        <v>8</v>
      </c>
    </row>
    <row r="8" spans="2:6" ht="35.25" customHeight="1" x14ac:dyDescent="0.25">
      <c r="B8" s="135"/>
      <c r="C8" s="40"/>
      <c r="D8" s="41">
        <v>5</v>
      </c>
      <c r="E8" s="42" t="s">
        <v>9</v>
      </c>
    </row>
    <row r="9" spans="2:6" ht="59.25" customHeight="1" x14ac:dyDescent="0.25">
      <c r="B9" s="135"/>
      <c r="C9" s="40"/>
      <c r="D9" s="41">
        <v>6</v>
      </c>
      <c r="E9" s="7" t="s">
        <v>10</v>
      </c>
    </row>
    <row r="10" spans="2:6" ht="14.25" customHeight="1" x14ac:dyDescent="0.25">
      <c r="D10" s="43"/>
      <c r="E10" s="3"/>
    </row>
    <row r="11" spans="2:6" ht="18.75" customHeight="1" x14ac:dyDescent="0.25">
      <c r="B11" s="138" t="s">
        <v>11</v>
      </c>
      <c r="D11" s="41">
        <v>1</v>
      </c>
      <c r="E11" s="42" t="s">
        <v>12</v>
      </c>
    </row>
    <row r="12" spans="2:6" ht="51.75" customHeight="1" x14ac:dyDescent="0.25">
      <c r="B12" s="135"/>
      <c r="D12" s="41">
        <v>2</v>
      </c>
      <c r="E12" s="42" t="s">
        <v>13</v>
      </c>
    </row>
    <row r="13" spans="2:6" ht="21" customHeight="1" x14ac:dyDescent="0.25">
      <c r="B13" s="135"/>
      <c r="D13" s="41">
        <v>3</v>
      </c>
      <c r="E13" s="42" t="s">
        <v>14</v>
      </c>
    </row>
    <row r="14" spans="2:6" ht="14.25" customHeight="1" x14ac:dyDescent="0.25">
      <c r="B14" s="135"/>
      <c r="D14" s="41">
        <v>4</v>
      </c>
      <c r="E14" s="42" t="s">
        <v>15</v>
      </c>
    </row>
    <row r="15" spans="2:6" ht="14.25" customHeight="1" x14ac:dyDescent="0.25">
      <c r="B15" s="135"/>
      <c r="D15" s="41"/>
      <c r="E15" s="44" t="s">
        <v>16</v>
      </c>
      <c r="F15" s="2"/>
    </row>
    <row r="16" spans="2:6" ht="29.25" customHeight="1" x14ac:dyDescent="0.25">
      <c r="B16" s="135"/>
      <c r="D16" s="41"/>
      <c r="E16" s="44" t="s">
        <v>17</v>
      </c>
      <c r="F16" s="2"/>
    </row>
    <row r="17" spans="2:5" ht="14.25" customHeight="1" x14ac:dyDescent="0.25">
      <c r="B17" s="135"/>
      <c r="D17" s="41"/>
      <c r="E17" s="44" t="s">
        <v>18</v>
      </c>
    </row>
    <row r="18" spans="2:5" ht="44.25" customHeight="1" x14ac:dyDescent="0.25">
      <c r="B18" s="135"/>
      <c r="D18" s="41"/>
      <c r="E18" s="44" t="s">
        <v>19</v>
      </c>
    </row>
    <row r="19" spans="2:5" ht="14.25" customHeight="1" x14ac:dyDescent="0.25">
      <c r="D19" s="45"/>
      <c r="E19" s="3"/>
    </row>
    <row r="20" spans="2:5" ht="19.5" customHeight="1" x14ac:dyDescent="0.25">
      <c r="B20" s="134" t="s">
        <v>20</v>
      </c>
      <c r="D20" s="41">
        <v>1</v>
      </c>
      <c r="E20" s="7" t="s">
        <v>21</v>
      </c>
    </row>
    <row r="21" spans="2:5" ht="19.5" customHeight="1" x14ac:dyDescent="0.25">
      <c r="B21" s="135"/>
      <c r="D21" s="41">
        <v>2</v>
      </c>
      <c r="E21" s="7" t="s">
        <v>22</v>
      </c>
    </row>
    <row r="22" spans="2:5" ht="36" customHeight="1" x14ac:dyDescent="0.25">
      <c r="B22" s="135"/>
      <c r="D22" s="41">
        <v>3</v>
      </c>
      <c r="E22" s="42" t="s">
        <v>23</v>
      </c>
    </row>
    <row r="23" spans="2:5" s="46" customFormat="1" ht="29.25" customHeight="1" x14ac:dyDescent="0.25">
      <c r="B23" s="136"/>
      <c r="D23" s="41">
        <v>4</v>
      </c>
      <c r="E23" s="42" t="s">
        <v>24</v>
      </c>
    </row>
    <row r="24" spans="2:5" s="46" customFormat="1" ht="22.5" customHeight="1" x14ac:dyDescent="0.25">
      <c r="B24" s="136"/>
      <c r="D24" s="41">
        <v>5</v>
      </c>
      <c r="E24" s="42" t="s">
        <v>25</v>
      </c>
    </row>
    <row r="25" spans="2:5" s="46" customFormat="1" ht="33.75" customHeight="1" x14ac:dyDescent="0.25">
      <c r="B25" s="136"/>
      <c r="D25" s="41">
        <v>6</v>
      </c>
      <c r="E25" s="42" t="s">
        <v>26</v>
      </c>
    </row>
    <row r="26" spans="2:5" s="46" customFormat="1" ht="44.25" customHeight="1" x14ac:dyDescent="0.25">
      <c r="B26" s="136"/>
      <c r="D26" s="41">
        <v>7</v>
      </c>
      <c r="E26" s="42" t="s">
        <v>27</v>
      </c>
    </row>
    <row r="27" spans="2:5" s="46" customFormat="1" ht="14.25" customHeight="1" x14ac:dyDescent="0.25">
      <c r="B27" s="136"/>
      <c r="D27" s="41">
        <v>8</v>
      </c>
      <c r="E27" s="42" t="s">
        <v>28</v>
      </c>
    </row>
    <row r="28" spans="2:5" ht="14.25" customHeight="1" x14ac:dyDescent="0.25">
      <c r="D28" s="41"/>
    </row>
    <row r="29" spans="2:5" ht="14.25" hidden="1" customHeight="1" x14ac:dyDescent="0.25">
      <c r="D29" s="41"/>
    </row>
  </sheetData>
  <sheetProtection algorithmName="SHA-512" hashValue="kDohFaBUjzUqtwfddRzAb3zHVrD2/5DW+wk7mq08aqp7cAPNt28Y3BI5/USHklIA+gmwBcbIhX1YoMi5YqBERg==" saltValue="Q+eyaSVP8uUpYI0mgYngng==" spinCount="100000" sheet="1" objects="1" scenarios="1" selectLockedCells="1"/>
  <mergeCells count="3">
    <mergeCell ref="B20:B27"/>
    <mergeCell ref="B4:B9"/>
    <mergeCell ref="B11:B18"/>
  </mergeCells>
  <pageMargins left="0.25" right="0.25" top="0.75" bottom="0.75" header="0.511811023622047" footer="0.511811023622047"/>
  <pageSetup fitToHeight="0" orientation="portrait" horizontalDpi="300" verticalDpi="30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euil3">
    <pageSetUpPr fitToPage="1"/>
  </sheetPr>
  <dimension ref="A1:S21"/>
  <sheetViews>
    <sheetView showGridLines="0" showRowColHeaders="0" zoomScaleNormal="100" workbookViewId="0">
      <selection activeCell="D12" sqref="D12:R12"/>
    </sheetView>
  </sheetViews>
  <sheetFormatPr baseColWidth="10" defaultColWidth="0" defaultRowHeight="12.75" zeroHeight="1" x14ac:dyDescent="0.2"/>
  <cols>
    <col min="1" max="1" width="1.140625" style="47" customWidth="1"/>
    <col min="2" max="2" width="2.42578125" style="47" customWidth="1"/>
    <col min="3" max="3" width="13.42578125" style="47" customWidth="1"/>
    <col min="4" max="4" width="3.85546875" style="47" customWidth="1"/>
    <col min="5" max="5" width="26.42578125" style="48" customWidth="1"/>
    <col min="6" max="6" width="0.85546875" style="48" customWidth="1"/>
    <col min="7" max="7" width="3.85546875" style="47" customWidth="1"/>
    <col min="8" max="8" width="26.42578125" style="48" customWidth="1"/>
    <col min="9" max="9" width="0.85546875" style="48" customWidth="1"/>
    <col min="10" max="10" width="3.7109375" style="47" customWidth="1"/>
    <col min="11" max="11" width="26.42578125" style="48" customWidth="1"/>
    <col min="12" max="12" width="0.85546875" style="48" customWidth="1"/>
    <col min="13" max="13" width="3.7109375" style="47" customWidth="1"/>
    <col min="14" max="14" width="26.42578125" style="48" customWidth="1"/>
    <col min="15" max="15" width="0.85546875" style="48" customWidth="1"/>
    <col min="16" max="16" width="3.7109375" style="47" customWidth="1"/>
    <col min="17" max="17" width="26.42578125" style="48" customWidth="1"/>
    <col min="18" max="18" width="17" style="47" customWidth="1"/>
    <col min="19" max="19" width="1.140625" style="47" customWidth="1"/>
    <col min="20" max="16384" width="8.85546875" style="47" hidden="1"/>
  </cols>
  <sheetData>
    <row r="1" spans="2:18" x14ac:dyDescent="0.2"/>
    <row r="2" spans="2:18" ht="17.25" customHeight="1" x14ac:dyDescent="0.25">
      <c r="B2" s="49" t="s">
        <v>29</v>
      </c>
      <c r="C2" s="50"/>
      <c r="D2" s="50"/>
      <c r="E2" s="51"/>
      <c r="F2" s="51"/>
      <c r="G2" s="52"/>
      <c r="H2" s="53"/>
      <c r="I2" s="53"/>
    </row>
    <row r="3" spans="2:18" ht="7.5" customHeight="1" x14ac:dyDescent="0.2"/>
    <row r="4" spans="2:18" ht="13.5" customHeight="1" x14ac:dyDescent="0.25">
      <c r="B4" s="54"/>
      <c r="C4" s="54"/>
      <c r="D4" s="139" t="s">
        <v>30</v>
      </c>
      <c r="E4" s="140"/>
      <c r="F4" s="47"/>
      <c r="G4" s="139" t="s">
        <v>31</v>
      </c>
      <c r="H4" s="140"/>
      <c r="I4" s="55"/>
      <c r="J4" s="139" t="s">
        <v>32</v>
      </c>
      <c r="K4" s="140"/>
      <c r="L4" s="55"/>
      <c r="M4" s="139" t="s">
        <v>33</v>
      </c>
      <c r="N4" s="140"/>
      <c r="O4" s="55"/>
      <c r="P4" s="139" t="s">
        <v>34</v>
      </c>
      <c r="Q4" s="140"/>
      <c r="R4" s="56" t="s">
        <v>35</v>
      </c>
    </row>
    <row r="5" spans="2:18" ht="69" customHeight="1" x14ac:dyDescent="0.2">
      <c r="B5" s="57">
        <v>1</v>
      </c>
      <c r="C5" s="58" t="s">
        <v>36</v>
      </c>
      <c r="D5" s="59" t="str">
        <f>IF(G5="X","N/D",IF(J5="x","N/D",IF(M5="x","N/D",IF(P5="x","N/D","x"))))</f>
        <v>x</v>
      </c>
      <c r="E5" s="60" t="s">
        <v>37</v>
      </c>
      <c r="F5" s="61"/>
      <c r="G5" s="8"/>
      <c r="H5" s="62" t="s">
        <v>38</v>
      </c>
      <c r="I5" s="61"/>
      <c r="J5" s="63" t="str">
        <f>IF($G$5="x","x","")</f>
        <v/>
      </c>
      <c r="K5" s="64" t="s">
        <v>39</v>
      </c>
      <c r="L5" s="65"/>
      <c r="M5" s="63" t="str">
        <f>IF($G$5="x","x","")</f>
        <v/>
      </c>
      <c r="N5" s="66" t="s">
        <v>40</v>
      </c>
      <c r="O5" s="67"/>
      <c r="P5" s="63" t="str">
        <f>IF($G$5="x","x","")</f>
        <v/>
      </c>
      <c r="Q5" s="66" t="s">
        <v>41</v>
      </c>
      <c r="R5" s="68" t="str">
        <f>IF(ISNUMBER(SEARCH("x",D5)),"Básico",IF(AND((ISNUMBER(SEARCH("x",G5))),(ISNUMBER(SEARCH("x",J5))),(ISNUMBER(SEARCH("x",M5))),(ISNUMBER(SEARCH("x",P5)))),"Vanguarda",IF(AND((ISNUMBER(SEARCH("x",G5))),(ISNUMBER(SEARCH("x",J5))),(ISTEXT(M5))),"Avançado",IF(AND((ISNUMBER(SEARCH("x",G5))),(ISNUMBER(SEARCH("x",J5)))),"Intermediário",IF(AND((ISNUMBER(SEARCH("x",G5)))),"Em desenvolvimento","Básico")))))</f>
        <v>Básico</v>
      </c>
    </row>
    <row r="6" spans="2:18" ht="105.75" customHeight="1" x14ac:dyDescent="0.2">
      <c r="B6" s="69">
        <v>2</v>
      </c>
      <c r="C6" s="58" t="s">
        <v>42</v>
      </c>
      <c r="D6" s="59" t="str">
        <f>IF(G6="X","N/D",IF(J6="x","N/D",IF(M6="x","N/D",IF(P6="x","N/D","x"))))</f>
        <v>x</v>
      </c>
      <c r="E6" s="60" t="s">
        <v>43</v>
      </c>
      <c r="F6" s="61"/>
      <c r="G6" s="8"/>
      <c r="H6" s="62" t="s">
        <v>44</v>
      </c>
      <c r="I6" s="61"/>
      <c r="J6" s="8"/>
      <c r="K6" s="60" t="s">
        <v>45</v>
      </c>
      <c r="L6" s="61"/>
      <c r="M6" s="8"/>
      <c r="N6" s="70" t="s">
        <v>46</v>
      </c>
      <c r="O6" s="71"/>
      <c r="P6" s="8"/>
      <c r="Q6" s="70" t="s">
        <v>47</v>
      </c>
      <c r="R6" s="68" t="str">
        <f>IF(ISNUMBER(SEARCH("x",D6)),"Básico",IF(AND((ISNUMBER(SEARCH("x",G6))),(ISNUMBER(SEARCH("x",J6))),(ISNUMBER(SEARCH("x",M6))),(ISNUMBER(SEARCH("x",P6)))),"Vanguarda",IF(AND((ISNUMBER(SEARCH("x",G6))),(ISNUMBER(SEARCH("x",J6))),(ISTEXT(M6))),"Avançado",IF(AND((ISNUMBER(SEARCH("x",G6))),(ISNUMBER(SEARCH("x",J6)))),"Intermediário",IF(AND((ISNUMBER(SEARCH("x",G6)))),"Em desenvolvimento","Básico")))))</f>
        <v>Básico</v>
      </c>
    </row>
    <row r="7" spans="2:18" ht="87.75" customHeight="1" x14ac:dyDescent="0.2">
      <c r="B7" s="57">
        <v>3</v>
      </c>
      <c r="C7" s="58" t="s">
        <v>48</v>
      </c>
      <c r="D7" s="59" t="str">
        <f>IF(G7="X","N/D",IF(J7="x","N/D",IF(M7="x","N/D",IF(P7="x","N/D","x"))))</f>
        <v>x</v>
      </c>
      <c r="E7" s="60" t="s">
        <v>49</v>
      </c>
      <c r="F7" s="61"/>
      <c r="G7" s="8"/>
      <c r="H7" s="62" t="s">
        <v>50</v>
      </c>
      <c r="I7" s="72"/>
      <c r="J7" s="73" t="str">
        <f>IF(G7="x","x","")</f>
        <v/>
      </c>
      <c r="K7" s="74" t="s">
        <v>39</v>
      </c>
      <c r="L7" s="71"/>
      <c r="M7" s="8"/>
      <c r="N7" s="60" t="s">
        <v>51</v>
      </c>
      <c r="O7" s="61"/>
      <c r="P7" s="9"/>
      <c r="Q7" s="60" t="s">
        <v>52</v>
      </c>
      <c r="R7" s="68" t="str">
        <f>IF(ISNUMBER(SEARCH("x",D7)),"Básico",IF(AND((ISNUMBER(SEARCH("x",G7))),(ISNUMBER(SEARCH("x",J7))),(ISNUMBER(SEARCH("x",M7))),(ISNUMBER(SEARCH("x",P7)))),"Vanguarda",IF(AND((ISNUMBER(SEARCH("x",G7))),(ISNUMBER(SEARCH("x",J7))),(ISTEXT(M7))),"Avançado",IF(AND((ISNUMBER(SEARCH("x",G7))),(ISNUMBER(SEARCH("x",J7)))),"Intermediário",IF(AND((ISNUMBER(SEARCH("x",G7)))),"Em desenvolvimento","Básico")))))</f>
        <v>Básico</v>
      </c>
    </row>
    <row r="8" spans="2:18" ht="69" customHeight="1" x14ac:dyDescent="0.2">
      <c r="B8" s="57">
        <v>4</v>
      </c>
      <c r="C8" s="58" t="s">
        <v>53</v>
      </c>
      <c r="D8" s="59" t="str">
        <f>IF(G8="X","N/D",IF(J8="x","N/D",IF(M8="x","N/D",IF(P8="x","N/D","x"))))</f>
        <v>x</v>
      </c>
      <c r="E8" s="60" t="s">
        <v>54</v>
      </c>
      <c r="F8" s="61"/>
      <c r="G8" s="8"/>
      <c r="H8" s="62" t="s">
        <v>55</v>
      </c>
      <c r="I8" s="61"/>
      <c r="J8" s="8"/>
      <c r="K8" s="60" t="s">
        <v>56</v>
      </c>
      <c r="L8" s="61"/>
      <c r="M8" s="8"/>
      <c r="N8" s="75" t="s">
        <v>57</v>
      </c>
      <c r="O8" s="61"/>
      <c r="P8" s="8"/>
      <c r="Q8" s="60" t="s">
        <v>58</v>
      </c>
      <c r="R8" s="68" t="str">
        <f>IF(ISNUMBER(SEARCH("x",D8)),"Básico",IF(AND((ISNUMBER(SEARCH("x",G8))),(ISNUMBER(SEARCH("x",J8))),(ISNUMBER(SEARCH("x",M8))),(ISNUMBER(SEARCH("x",P8)))),"Vanguarda",IF(AND((ISNUMBER(SEARCH("x",G8))),(ISNUMBER(SEARCH("x",J8))),(ISTEXT(M8))),"Avançado",IF(AND((ISNUMBER(SEARCH("x",G8))),(ISNUMBER(SEARCH("x",J8)))),"Intermediário",IF(AND((ISNUMBER(SEARCH("x",G8)))),"Em desenvolvimento","Básico")))))</f>
        <v>Básico</v>
      </c>
    </row>
    <row r="9" spans="2:18" ht="7.5" customHeight="1" x14ac:dyDescent="0.2">
      <c r="B9" s="76"/>
      <c r="C9" s="76"/>
      <c r="D9" s="77"/>
      <c r="E9" s="76"/>
      <c r="F9" s="76"/>
      <c r="G9" s="78"/>
      <c r="H9" s="76"/>
      <c r="I9" s="76"/>
      <c r="J9" s="78"/>
      <c r="K9" s="76"/>
      <c r="L9" s="76"/>
      <c r="M9" s="78"/>
      <c r="N9" s="76"/>
      <c r="O9" s="76"/>
      <c r="P9" s="78"/>
      <c r="Q9" s="79"/>
      <c r="R9" s="80"/>
    </row>
    <row r="10" spans="2:18" ht="36" customHeight="1" x14ac:dyDescent="0.2">
      <c r="B10" s="81"/>
      <c r="C10" s="81"/>
      <c r="D10" s="81"/>
      <c r="G10" s="81"/>
      <c r="J10" s="81"/>
      <c r="M10" s="81"/>
      <c r="N10" s="51"/>
      <c r="O10" s="51"/>
      <c r="P10" s="82"/>
      <c r="Q10" s="83" t="s">
        <v>59</v>
      </c>
      <c r="R10" s="84" t="str">
        <f>IF(OR(R5="Sem informação",R6="Sem informação",R7="Sem informação",R8="Sem informação"),"SEM INFORMAÇÃO",IF(OR(R5="ERRO",R6="ERRO",R7="ERRO",R8="ERRO"),"Corrigir erro",IF(OR(R5="Básico",R6="Básico",R7="Básico",R8="Básico"),"Básico",IF(OR(R5="Em desenvolvimento",R6="Em desenvolvimento",R7="Em desenvolvimento",R8="Em desenvolvimento"),"Em desenvolvimento",IF(OR(R5="Intermediário",R6="Intermediário",R7="Intermediário",R8="Intermediário"),"Intermediário",IF(OR(R5="Avançado",R6="Avançado",R7="Avançado",R8="Avançado"),"Avançado",IF(OR(R5="Vanguarda",R6="Vanguarda",R7="Vanguarda",R8="Vanguarda"),"Vanguarda","Aguardando resultado")))))))</f>
        <v>Básico</v>
      </c>
    </row>
    <row r="11" spans="2:18" ht="13.5" customHeight="1" x14ac:dyDescent="0.2">
      <c r="E11" s="85"/>
      <c r="F11" s="85"/>
    </row>
    <row r="12" spans="2:18" ht="69" customHeight="1" x14ac:dyDescent="0.25">
      <c r="B12" s="146" t="s">
        <v>60</v>
      </c>
      <c r="C12" s="147"/>
      <c r="D12" s="143"/>
      <c r="E12" s="144"/>
      <c r="F12" s="144"/>
      <c r="G12" s="144"/>
      <c r="H12" s="144"/>
      <c r="I12" s="144"/>
      <c r="J12" s="144"/>
      <c r="K12" s="144"/>
      <c r="L12" s="144"/>
      <c r="M12" s="144"/>
      <c r="N12" s="144"/>
      <c r="O12" s="144"/>
      <c r="P12" s="144"/>
      <c r="Q12" s="144"/>
      <c r="R12" s="145"/>
    </row>
    <row r="13" spans="2:18" ht="9.75" customHeight="1" x14ac:dyDescent="0.2"/>
    <row r="14" spans="2:18" ht="13.5" customHeight="1" x14ac:dyDescent="0.2">
      <c r="B14" s="86" t="s">
        <v>61</v>
      </c>
    </row>
    <row r="15" spans="2:18" ht="13.5" customHeight="1" x14ac:dyDescent="0.2">
      <c r="B15" s="87" t="s">
        <v>62</v>
      </c>
    </row>
    <row r="16" spans="2:18" ht="13.5" customHeight="1" x14ac:dyDescent="0.2">
      <c r="B16" s="87" t="s">
        <v>63</v>
      </c>
    </row>
    <row r="17" spans="2:18" ht="13.5" customHeight="1" x14ac:dyDescent="0.2">
      <c r="B17" s="87" t="s">
        <v>64</v>
      </c>
    </row>
    <row r="18" spans="2:18" ht="13.5" customHeight="1" x14ac:dyDescent="0.2">
      <c r="B18" s="87" t="s">
        <v>65</v>
      </c>
    </row>
    <row r="19" spans="2:18" ht="13.5" customHeight="1" x14ac:dyDescent="0.2">
      <c r="B19" s="87" t="s">
        <v>66</v>
      </c>
    </row>
    <row r="20" spans="2:18" s="88" customFormat="1" ht="28.5" customHeight="1" x14ac:dyDescent="0.2">
      <c r="B20" s="141" t="s">
        <v>67</v>
      </c>
      <c r="C20" s="142"/>
      <c r="D20" s="142"/>
      <c r="E20" s="142"/>
      <c r="F20" s="142"/>
      <c r="G20" s="142"/>
      <c r="H20" s="142"/>
      <c r="I20" s="142"/>
      <c r="J20" s="142"/>
      <c r="K20" s="142"/>
      <c r="L20" s="142"/>
      <c r="M20" s="142"/>
      <c r="N20" s="142"/>
      <c r="O20" s="142"/>
      <c r="P20" s="142"/>
      <c r="Q20" s="142"/>
      <c r="R20" s="142"/>
    </row>
    <row r="21" spans="2:18" ht="13.5" customHeight="1" x14ac:dyDescent="0.2">
      <c r="B21" s="87"/>
    </row>
  </sheetData>
  <sheetProtection algorithmName="SHA-512" hashValue="qt2TQW3J8B9jdkPm1TU04+x+J3MyrVr3/ItXGcMpeGCVn8FGbeMjUQFMTGFkVgiTZevR6DnveJCRRbuKt+UB5Q==" saltValue="E+VYqRC0yyVtE7C4JyiW+A==" spinCount="100000" sheet="1" objects="1" scenarios="1" selectLockedCells="1"/>
  <mergeCells count="8">
    <mergeCell ref="D4:E4"/>
    <mergeCell ref="B20:R20"/>
    <mergeCell ref="G4:H4"/>
    <mergeCell ref="J4:K4"/>
    <mergeCell ref="D12:R12"/>
    <mergeCell ref="P4:Q4"/>
    <mergeCell ref="M4:N4"/>
    <mergeCell ref="B12:C12"/>
  </mergeCells>
  <conditionalFormatting sqref="D5:E5">
    <cfRule type="expression" dxfId="135" priority="25">
      <formula>$D$5="N/d"</formula>
    </cfRule>
    <cfRule type="expression" dxfId="134" priority="26">
      <formula>$D$5="x"</formula>
    </cfRule>
  </conditionalFormatting>
  <conditionalFormatting sqref="D6:E6">
    <cfRule type="expression" dxfId="133" priority="23">
      <formula>$D$6="N/D"</formula>
    </cfRule>
    <cfRule type="expression" dxfId="132" priority="24">
      <formula>$D$6="x"</formula>
    </cfRule>
  </conditionalFormatting>
  <conditionalFormatting sqref="D7:E7">
    <cfRule type="expression" dxfId="131" priority="21">
      <formula>$D$7="N/D"</formula>
    </cfRule>
    <cfRule type="expression" dxfId="130" priority="22">
      <formula>$D$7="x"</formula>
    </cfRule>
  </conditionalFormatting>
  <conditionalFormatting sqref="D8:E8">
    <cfRule type="expression" dxfId="129" priority="8">
      <formula>$D$8="N/D"</formula>
    </cfRule>
    <cfRule type="expression" dxfId="128" priority="9">
      <formula>$D$8="x"</formula>
    </cfRule>
  </conditionalFormatting>
  <conditionalFormatting sqref="G5:H7">
    <cfRule type="expression" dxfId="127" priority="10">
      <formula>$G5="x"</formula>
    </cfRule>
  </conditionalFormatting>
  <conditionalFormatting sqref="G7:H7">
    <cfRule type="expression" dxfId="126" priority="30">
      <formula>$G$7="x"</formula>
    </cfRule>
  </conditionalFormatting>
  <conditionalFormatting sqref="G8:H8">
    <cfRule type="expression" dxfId="125" priority="28">
      <formula>$G$8="x"</formula>
    </cfRule>
  </conditionalFormatting>
  <conditionalFormatting sqref="J5">
    <cfRule type="expression" dxfId="124" priority="17">
      <formula>$J$5="N/A"</formula>
    </cfRule>
    <cfRule type="expression" dxfId="123" priority="18">
      <formula>$J$5="x"</formula>
    </cfRule>
  </conditionalFormatting>
  <conditionalFormatting sqref="J6:K6">
    <cfRule type="expression" dxfId="122" priority="29">
      <formula>$J$6="x"</formula>
    </cfRule>
  </conditionalFormatting>
  <conditionalFormatting sqref="J7:K7">
    <cfRule type="expression" dxfId="121" priority="4">
      <formula>$J$7="x"</formula>
    </cfRule>
    <cfRule type="expression" dxfId="120" priority="5">
      <formula>$J$7=""</formula>
    </cfRule>
  </conditionalFormatting>
  <conditionalFormatting sqref="J8:K8">
    <cfRule type="expression" dxfId="119" priority="3">
      <formula>$J$8="x"</formula>
    </cfRule>
  </conditionalFormatting>
  <conditionalFormatting sqref="K5">
    <cfRule type="expression" dxfId="118" priority="16">
      <formula>$G$5="x"</formula>
    </cfRule>
  </conditionalFormatting>
  <conditionalFormatting sqref="M5:N5">
    <cfRule type="expression" dxfId="117" priority="19">
      <formula>$M$5="x"</formula>
    </cfRule>
    <cfRule type="expression" dxfId="116" priority="20">
      <formula>$M6=""</formula>
    </cfRule>
  </conditionalFormatting>
  <conditionalFormatting sqref="M6:N6">
    <cfRule type="expression" dxfId="115" priority="2">
      <formula>$M$6="x"</formula>
    </cfRule>
  </conditionalFormatting>
  <conditionalFormatting sqref="M7:N7">
    <cfRule type="expression" dxfId="114" priority="14">
      <formula>$M$7="N/A"</formula>
    </cfRule>
    <cfRule type="expression" dxfId="113" priority="15">
      <formula>$M7="x"</formula>
    </cfRule>
  </conditionalFormatting>
  <conditionalFormatting sqref="M8:N8">
    <cfRule type="expression" dxfId="112" priority="27">
      <formula>$M$8="x"</formula>
    </cfRule>
  </conditionalFormatting>
  <conditionalFormatting sqref="P5">
    <cfRule type="expression" dxfId="111" priority="6">
      <formula>$G$5="x"</formula>
    </cfRule>
  </conditionalFormatting>
  <conditionalFormatting sqref="P6:Q6">
    <cfRule type="expression" dxfId="110" priority="31">
      <formula>$P$6="x"</formula>
    </cfRule>
  </conditionalFormatting>
  <conditionalFormatting sqref="P7:Q7">
    <cfRule type="expression" dxfId="109" priority="12">
      <formula>$P$7="x"</formula>
    </cfRule>
    <cfRule type="expression" dxfId="108" priority="13">
      <formula>$P7="x"</formula>
    </cfRule>
  </conditionalFormatting>
  <conditionalFormatting sqref="P8:Q8">
    <cfRule type="expression" dxfId="107" priority="11">
      <formula>$P$8="x"</formula>
    </cfRule>
  </conditionalFormatting>
  <conditionalFormatting sqref="Q5">
    <cfRule type="expression" dxfId="106" priority="7">
      <formula>$M5="x"</formula>
    </cfRule>
  </conditionalFormatting>
  <dataValidations count="1">
    <dataValidation type="textLength" showErrorMessage="1" error="Please enter a single &quot;x&quot; or leave the space blank." prompt="Please type a single &quot;x&quot; then ENTER if this criterion applies to the NITAG." sqref="G5:G8 J6 J8 M6:M8 P6:P7" xr:uid="{00000000-0002-0000-0200-000000000000}">
      <formula1>1</formula1>
      <formula2>1</formula2>
    </dataValidation>
  </dataValidations>
  <pageMargins left="0.25" right="0.25" top="0.75" bottom="0.75" header="0.511811023622047" footer="0.511811023622047"/>
  <pageSetup fitToHeight="0" orientation="landscape" horizontalDpi="300" verticalDpi="300"/>
  <legacy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euil4">
    <pageSetUpPr fitToPage="1"/>
  </sheetPr>
  <dimension ref="A1:S20"/>
  <sheetViews>
    <sheetView showGridLines="0" showRowColHeaders="0" zoomScaleNormal="100" workbookViewId="0">
      <selection activeCell="D11" sqref="D11:R11"/>
    </sheetView>
  </sheetViews>
  <sheetFormatPr baseColWidth="10" defaultColWidth="0" defaultRowHeight="12.75" zeroHeight="1" x14ac:dyDescent="0.2"/>
  <cols>
    <col min="1" max="1" width="1.140625" style="47" customWidth="1"/>
    <col min="2" max="2" width="2.42578125" style="47" customWidth="1"/>
    <col min="3" max="3" width="12" style="47" customWidth="1"/>
    <col min="4" max="4" width="3.85546875" style="47" customWidth="1"/>
    <col min="5" max="5" width="26.42578125" style="48" customWidth="1"/>
    <col min="6" max="6" width="0.85546875" style="48" customWidth="1"/>
    <col min="7" max="7" width="3.85546875" style="47" customWidth="1"/>
    <col min="8" max="8" width="26.42578125" style="48" customWidth="1"/>
    <col min="9" max="9" width="0.85546875" style="48" customWidth="1"/>
    <col min="10" max="10" width="3.7109375" style="47" customWidth="1"/>
    <col min="11" max="11" width="26.42578125" style="48" customWidth="1"/>
    <col min="12" max="12" width="0.85546875" style="48" customWidth="1"/>
    <col min="13" max="13" width="3.7109375" style="47" customWidth="1"/>
    <col min="14" max="14" width="26.42578125" style="48" customWidth="1"/>
    <col min="15" max="15" width="0.85546875" style="48" customWidth="1"/>
    <col min="16" max="16" width="3.7109375" style="47" customWidth="1"/>
    <col min="17" max="17" width="26.42578125" style="48" customWidth="1"/>
    <col min="18" max="18" width="17" style="47" customWidth="1"/>
    <col min="19" max="19" width="1" style="47" customWidth="1"/>
    <col min="20" max="16384" width="8.85546875" style="47" hidden="1"/>
  </cols>
  <sheetData>
    <row r="1" spans="2:18" x14ac:dyDescent="0.2"/>
    <row r="2" spans="2:18" ht="17.25" customHeight="1" x14ac:dyDescent="0.25">
      <c r="B2" s="49" t="s">
        <v>68</v>
      </c>
      <c r="C2" s="50"/>
      <c r="D2" s="50"/>
      <c r="E2" s="51"/>
      <c r="F2" s="51"/>
      <c r="G2" s="50"/>
      <c r="H2" s="89"/>
      <c r="I2" s="89"/>
    </row>
    <row r="3" spans="2:18" ht="7.5" customHeight="1" x14ac:dyDescent="0.2"/>
    <row r="4" spans="2:18" ht="13.5" customHeight="1" x14ac:dyDescent="0.25">
      <c r="B4" s="54"/>
      <c r="C4" s="54"/>
      <c r="D4" s="139" t="s">
        <v>30</v>
      </c>
      <c r="E4" s="140"/>
      <c r="F4" s="55"/>
      <c r="G4" s="139" t="s">
        <v>31</v>
      </c>
      <c r="H4" s="140"/>
      <c r="I4" s="55"/>
      <c r="J4" s="139" t="s">
        <v>32</v>
      </c>
      <c r="K4" s="140"/>
      <c r="L4" s="55"/>
      <c r="M4" s="139" t="s">
        <v>33</v>
      </c>
      <c r="N4" s="140"/>
      <c r="O4" s="55"/>
      <c r="P4" s="139" t="s">
        <v>34</v>
      </c>
      <c r="Q4" s="140"/>
      <c r="R4" s="56" t="s">
        <v>35</v>
      </c>
    </row>
    <row r="5" spans="2:18" ht="126.75" customHeight="1" x14ac:dyDescent="0.2">
      <c r="B5" s="57">
        <v>1</v>
      </c>
      <c r="C5" s="58" t="s">
        <v>69</v>
      </c>
      <c r="D5" s="59" t="str">
        <f>IF(G5="X","N/D",IF(J5="x","N/D",IF(M5="x","N/D",IF(P5="x","N/D","x"))))</f>
        <v>x</v>
      </c>
      <c r="E5" s="90" t="s">
        <v>70</v>
      </c>
      <c r="F5" s="61"/>
      <c r="G5" s="8"/>
      <c r="H5" s="60" t="s">
        <v>71</v>
      </c>
      <c r="I5" s="61"/>
      <c r="J5" s="8"/>
      <c r="K5" s="60" t="s">
        <v>72</v>
      </c>
      <c r="L5" s="61"/>
      <c r="M5" s="8"/>
      <c r="N5" s="60" t="s">
        <v>73</v>
      </c>
      <c r="O5" s="61"/>
      <c r="P5" s="8"/>
      <c r="Q5" s="60" t="s">
        <v>74</v>
      </c>
      <c r="R5" s="68" t="str">
        <f>IF(ISNUMBER(SEARCH("x",D5)),"Básico",IF(AND((ISNUMBER(SEARCH("x",G5))),(ISNUMBER(SEARCH("x",J5))),(ISNUMBER(SEARCH("x",M5))),(ISNUMBER(SEARCH("x",P5)))),"Vanguarda",IF(AND((ISNUMBER(SEARCH("x",G5))),(ISNUMBER(SEARCH("x",J5))),(ISTEXT(M5))),"Avançado",IF(AND((ISNUMBER(SEARCH("x",G5))),(ISNUMBER(SEARCH("x",J5)))),"Intermediário",IF(AND((ISNUMBER(SEARCH("x",G5)))),"Em desenvolvimento","Básico")))))</f>
        <v>Básico</v>
      </c>
    </row>
    <row r="6" spans="2:18" ht="114.75" customHeight="1" x14ac:dyDescent="0.2">
      <c r="B6" s="57">
        <v>2</v>
      </c>
      <c r="C6" s="58" t="s">
        <v>75</v>
      </c>
      <c r="D6" s="59" t="str">
        <f>IF(G6="X","N/D",IF(J6="x","N/D",IF(M6="x","N/D",IF(P6="x","N/D","x"))))</f>
        <v>x</v>
      </c>
      <c r="E6" s="90" t="s">
        <v>76</v>
      </c>
      <c r="F6" s="61"/>
      <c r="G6" s="8"/>
      <c r="H6" s="62" t="s">
        <v>77</v>
      </c>
      <c r="I6" s="61"/>
      <c r="J6" s="8"/>
      <c r="K6" s="62" t="s">
        <v>78</v>
      </c>
      <c r="L6" s="61"/>
      <c r="M6" s="8"/>
      <c r="N6" s="60" t="s">
        <v>79</v>
      </c>
      <c r="O6" s="61"/>
      <c r="P6" s="8"/>
      <c r="Q6" s="70" t="s">
        <v>80</v>
      </c>
      <c r="R6" s="68" t="str">
        <f>IF(ISNUMBER(SEARCH("x",D6)),"Básico",IF(AND((ISNUMBER(SEARCH("x",G6))),(ISNUMBER(SEARCH("x",J6))),(ISNUMBER(SEARCH("x",M6))),(ISNUMBER(SEARCH("x",P6)))),"Vanguarda",IF(AND((ISNUMBER(SEARCH("x",G6))),(ISNUMBER(SEARCH("x",J6))),(ISTEXT(M6))),"Avançado",IF(AND((ISNUMBER(SEARCH("x",G6))),(ISNUMBER(SEARCH("x",J6)))),"Intermediário",IF(AND((ISNUMBER(SEARCH("x",G6)))),"Em desenvolvimento","Básico")))))</f>
        <v>Básico</v>
      </c>
    </row>
    <row r="7" spans="2:18" ht="102.75" customHeight="1" x14ac:dyDescent="0.2">
      <c r="B7" s="57">
        <v>3</v>
      </c>
      <c r="C7" s="58" t="s">
        <v>81</v>
      </c>
      <c r="D7" s="59" t="str">
        <f>IF(G7="X","N/D",IF(J7="x","N/D",IF(M7="x","N/D",IF(P7="x","N/D","x"))))</f>
        <v>x</v>
      </c>
      <c r="E7" s="91" t="s">
        <v>82</v>
      </c>
      <c r="F7" s="61"/>
      <c r="G7" s="8"/>
      <c r="H7" s="62" t="s">
        <v>83</v>
      </c>
      <c r="I7" s="61"/>
      <c r="J7" s="92" t="str">
        <f>IF(G7="x","x","")</f>
        <v/>
      </c>
      <c r="K7" s="93" t="s">
        <v>39</v>
      </c>
      <c r="L7" s="65"/>
      <c r="M7" s="92" t="str">
        <f>IF(G7="x","x","")</f>
        <v/>
      </c>
      <c r="N7" s="93" t="s">
        <v>40</v>
      </c>
      <c r="O7" s="65"/>
      <c r="P7" s="92" t="str">
        <f>IF(G7="x","x","")</f>
        <v/>
      </c>
      <c r="Q7" s="93" t="s">
        <v>41</v>
      </c>
      <c r="R7" s="68" t="str">
        <f>IF(ISNUMBER(SEARCH("x",D7)),"Básico",IF(AND((ISNUMBER(SEARCH("x",G7))),(ISNUMBER(SEARCH("x",J7))),(ISNUMBER(SEARCH("x",M7))),(ISNUMBER(SEARCH("x",P7)))),"Vanguarda",IF(AND((ISNUMBER(SEARCH("x",G7))),(ISNUMBER(SEARCH("x",J7))),(ISTEXT(M7))),"Avançado",IF(AND((ISNUMBER(SEARCH("x",G7))),(ISNUMBER(SEARCH("x",J7)))),"Intermediário",IF(AND((ISNUMBER(SEARCH("x",G7)))),"Em desenvolvimento","Básico")))))</f>
        <v>Básico</v>
      </c>
    </row>
    <row r="8" spans="2:18" ht="7.5" customHeight="1" x14ac:dyDescent="0.2">
      <c r="B8" s="76"/>
      <c r="C8" s="76"/>
      <c r="D8" s="77"/>
      <c r="E8" s="76"/>
      <c r="F8" s="76"/>
      <c r="G8" s="78"/>
      <c r="H8" s="76"/>
      <c r="I8" s="76"/>
      <c r="J8" s="78"/>
      <c r="K8" s="76"/>
      <c r="L8" s="76"/>
      <c r="M8" s="78"/>
      <c r="N8" s="76"/>
      <c r="O8" s="76"/>
      <c r="P8" s="78"/>
      <c r="Q8" s="79"/>
      <c r="R8" s="80"/>
    </row>
    <row r="9" spans="2:18" ht="36" customHeight="1" x14ac:dyDescent="0.2">
      <c r="B9" s="81"/>
      <c r="C9" s="81"/>
      <c r="D9" s="81"/>
      <c r="G9" s="81"/>
      <c r="J9" s="81"/>
      <c r="M9" s="81"/>
      <c r="N9" s="51"/>
      <c r="O9" s="51"/>
      <c r="P9" s="82"/>
      <c r="Q9" s="83" t="s">
        <v>59</v>
      </c>
      <c r="R9" s="84" t="str">
        <f>IF(OR(R7="Sem informação",R5="Sem informação",R6="Sem informação"),"SEM INFORMAÇÃO",IF(OR(R7="ERRO",R5="ERRO",R6="ERRO"),"Corrigir erro",IF(OR(R7="Básico",R5="Básico",R6="Básico"),"Básico",IF(OR(R7="Em desenvolvimento",R5="Em desenvolvimento",R6="Em desenvolvimento"),"Em desenvolvimento",IF(OR(R7="Intermediário",R5="Intermediário",R6="Intermediário"),"Intermediário",IF(OR(R7="Avançado",R5="Avançado",R6="Avançado"),"Avançado",IF(OR(R7="Vanguarda",R5="Vanguarda",R6="Vanguarda"),"Vanguarda","Aguardando resultados")))))))</f>
        <v>Básico</v>
      </c>
    </row>
    <row r="10" spans="2:18" ht="13.5" customHeight="1" x14ac:dyDescent="0.2">
      <c r="E10" s="85"/>
      <c r="F10" s="85"/>
    </row>
    <row r="11" spans="2:18" ht="69" customHeight="1" x14ac:dyDescent="0.25">
      <c r="B11" s="146" t="s">
        <v>60</v>
      </c>
      <c r="C11" s="147"/>
      <c r="D11" s="148"/>
      <c r="E11" s="144"/>
      <c r="F11" s="144"/>
      <c r="G11" s="144"/>
      <c r="H11" s="144"/>
      <c r="I11" s="144"/>
      <c r="J11" s="144"/>
      <c r="K11" s="144"/>
      <c r="L11" s="144"/>
      <c r="M11" s="144"/>
      <c r="N11" s="144"/>
      <c r="O11" s="144"/>
      <c r="P11" s="144"/>
      <c r="Q11" s="144"/>
      <c r="R11" s="145"/>
    </row>
    <row r="12" spans="2:18" ht="9.75" customHeight="1" x14ac:dyDescent="0.2"/>
    <row r="13" spans="2:18" ht="13.5" customHeight="1" x14ac:dyDescent="0.2">
      <c r="B13" s="86" t="s">
        <v>61</v>
      </c>
    </row>
    <row r="14" spans="2:18" ht="13.5" customHeight="1" x14ac:dyDescent="0.2">
      <c r="B14" s="87" t="s">
        <v>62</v>
      </c>
    </row>
    <row r="15" spans="2:18" ht="13.5" customHeight="1" x14ac:dyDescent="0.2">
      <c r="B15" s="87" t="s">
        <v>63</v>
      </c>
    </row>
    <row r="16" spans="2:18" ht="13.5" customHeight="1" x14ac:dyDescent="0.2">
      <c r="B16" s="87" t="s">
        <v>64</v>
      </c>
    </row>
    <row r="17" spans="2:18" ht="13.5" customHeight="1" x14ac:dyDescent="0.2">
      <c r="B17" s="87" t="s">
        <v>65</v>
      </c>
    </row>
    <row r="18" spans="2:18" ht="13.5" customHeight="1" x14ac:dyDescent="0.2">
      <c r="B18" s="87" t="s">
        <v>66</v>
      </c>
    </row>
    <row r="19" spans="2:18" s="88" customFormat="1" ht="28.5" customHeight="1" x14ac:dyDescent="0.2">
      <c r="B19" s="141" t="s">
        <v>67</v>
      </c>
      <c r="C19" s="142"/>
      <c r="D19" s="142"/>
      <c r="E19" s="142"/>
      <c r="F19" s="142"/>
      <c r="G19" s="142"/>
      <c r="H19" s="142"/>
      <c r="I19" s="142"/>
      <c r="J19" s="142"/>
      <c r="K19" s="142"/>
      <c r="L19" s="142"/>
      <c r="M19" s="142"/>
      <c r="N19" s="142"/>
      <c r="O19" s="142"/>
      <c r="P19" s="142"/>
      <c r="Q19" s="142"/>
      <c r="R19" s="142"/>
    </row>
    <row r="20" spans="2:18" ht="13.5" customHeight="1" x14ac:dyDescent="0.2">
      <c r="B20" s="87"/>
    </row>
  </sheetData>
  <sheetProtection algorithmName="SHA-512" hashValue="oQ63LPNJ+k81BxFlLfj5UENi0zFbeuuLoBWPhxhu2iM7oAiaAD4UUVpOKROuNQ3a5BxUi+n5OiSmnYZZDZTZOg==" saltValue="AyvmWtyGLNflDvEC8d33PA==" spinCount="100000" sheet="1" objects="1" scenarios="1" selectLockedCells="1"/>
  <mergeCells count="8">
    <mergeCell ref="B19:R19"/>
    <mergeCell ref="M4:N4"/>
    <mergeCell ref="G4:H4"/>
    <mergeCell ref="P4:Q4"/>
    <mergeCell ref="J4:K4"/>
    <mergeCell ref="D11:R11"/>
    <mergeCell ref="B11:C11"/>
    <mergeCell ref="D4:E4"/>
  </mergeCells>
  <conditionalFormatting sqref="D5:E5">
    <cfRule type="expression" dxfId="105" priority="2">
      <formula>$D$5="x"</formula>
    </cfRule>
    <cfRule type="expression" dxfId="104" priority="3">
      <formula>D5="N/D"</formula>
    </cfRule>
  </conditionalFormatting>
  <conditionalFormatting sqref="D6:E6">
    <cfRule type="expression" dxfId="103" priority="4">
      <formula>$D$6="x"</formula>
    </cfRule>
    <cfRule type="expression" dxfId="102" priority="5">
      <formula>$D$6="N/D"</formula>
    </cfRule>
  </conditionalFormatting>
  <conditionalFormatting sqref="D7:E7">
    <cfRule type="expression" dxfId="101" priority="18">
      <formula>$D$7="N/D"</formula>
    </cfRule>
    <cfRule type="expression" dxfId="100" priority="19">
      <formula>$D$7="x"</formula>
    </cfRule>
  </conditionalFormatting>
  <conditionalFormatting sqref="G5:H5">
    <cfRule type="expression" dxfId="99" priority="13">
      <formula>$G$5="x"</formula>
    </cfRule>
  </conditionalFormatting>
  <conditionalFormatting sqref="G6:H6">
    <cfRule type="expression" dxfId="98" priority="9">
      <formula>$G$6="x"</formula>
    </cfRule>
  </conditionalFormatting>
  <conditionalFormatting sqref="G7:H7">
    <cfRule type="expression" dxfId="97" priority="14">
      <formula>$G$7="x"</formula>
    </cfRule>
    <cfRule type="expression" dxfId="96" priority="15">
      <formula>$G$7="N/A"</formula>
    </cfRule>
  </conditionalFormatting>
  <conditionalFormatting sqref="J5:L5">
    <cfRule type="expression" dxfId="95" priority="12">
      <formula>$J$5="x"</formula>
    </cfRule>
  </conditionalFormatting>
  <conditionalFormatting sqref="J6:L6">
    <cfRule type="expression" dxfId="94" priority="8">
      <formula>$J$6="x"</formula>
    </cfRule>
  </conditionalFormatting>
  <conditionalFormatting sqref="J7:O7">
    <cfRule type="expression" dxfId="93" priority="17">
      <formula>$M$7="x"</formula>
    </cfRule>
  </conditionalFormatting>
  <conditionalFormatting sqref="J7:Q7">
    <cfRule type="expression" dxfId="92" priority="16">
      <formula>$P$7="x"</formula>
    </cfRule>
  </conditionalFormatting>
  <conditionalFormatting sqref="M5:O5">
    <cfRule type="expression" dxfId="91" priority="6">
      <formula>$M$5="x"</formula>
    </cfRule>
  </conditionalFormatting>
  <conditionalFormatting sqref="M6:O6">
    <cfRule type="expression" dxfId="90" priority="11">
      <formula>$M$6="x"</formula>
    </cfRule>
  </conditionalFormatting>
  <conditionalFormatting sqref="P5:Q5">
    <cfRule type="expression" dxfId="89" priority="10">
      <formula>$P$5="x"</formula>
    </cfRule>
  </conditionalFormatting>
  <conditionalFormatting sqref="P6:Q6">
    <cfRule type="expression" dxfId="88" priority="7">
      <formula>$P$6="x"</formula>
    </cfRule>
  </conditionalFormatting>
  <dataValidations count="1">
    <dataValidation type="textLength" operator="equal" showErrorMessage="1" error="Please enter a single &quot;x&quot; or leave the space blank." prompt="Please type a single &quot;x&quot; then ENTER if this criterion applies to the NITAG." sqref="G5:G7 J5:J6 M5:M6 P5:P6" xr:uid="{00000000-0002-0000-0300-000000000000}">
      <formula1>1</formula1>
      <formula2>0</formula2>
    </dataValidation>
  </dataValidations>
  <pageMargins left="0.25" right="0.25" top="0.75" bottom="0.75" header="0.511811023622047" footer="0.511811023622047"/>
  <pageSetup fitToHeight="0" orientation="landscape" horizontalDpi="300" verticalDpi="300"/>
  <legacy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Feuil5">
    <pageSetUpPr fitToPage="1"/>
  </sheetPr>
  <dimension ref="A1:S21"/>
  <sheetViews>
    <sheetView showGridLines="0" showRowColHeaders="0" zoomScaleNormal="100" workbookViewId="0">
      <selection activeCell="D12" sqref="D12:R12"/>
    </sheetView>
  </sheetViews>
  <sheetFormatPr baseColWidth="10" defaultColWidth="0" defaultRowHeight="12.75" zeroHeight="1" x14ac:dyDescent="0.2"/>
  <cols>
    <col min="1" max="1" width="1.140625" style="47" customWidth="1"/>
    <col min="2" max="2" width="2.42578125" style="47" customWidth="1"/>
    <col min="3" max="3" width="13.140625" style="47" customWidth="1"/>
    <col min="4" max="4" width="3.85546875" style="47" customWidth="1"/>
    <col min="5" max="5" width="26.42578125" style="48" customWidth="1"/>
    <col min="6" max="6" width="0.85546875" style="48" customWidth="1"/>
    <col min="7" max="7" width="3.85546875" style="47" customWidth="1"/>
    <col min="8" max="8" width="26.42578125" style="48" customWidth="1"/>
    <col min="9" max="9" width="0.85546875" style="48" customWidth="1"/>
    <col min="10" max="10" width="3.7109375" style="47" customWidth="1"/>
    <col min="11" max="11" width="26.42578125" style="48" customWidth="1"/>
    <col min="12" max="12" width="0.85546875" style="48" customWidth="1"/>
    <col min="13" max="13" width="4.140625" style="47" customWidth="1"/>
    <col min="14" max="14" width="26.42578125" style="48" customWidth="1"/>
    <col min="15" max="15" width="0.85546875" style="48" customWidth="1"/>
    <col min="16" max="16" width="3.7109375" style="47" customWidth="1"/>
    <col min="17" max="17" width="26.42578125" style="48" customWidth="1"/>
    <col min="18" max="18" width="17" style="47" customWidth="1"/>
    <col min="19" max="19" width="1" style="47" customWidth="1"/>
    <col min="20" max="16384" width="8.85546875" style="47" hidden="1"/>
  </cols>
  <sheetData>
    <row r="1" spans="2:18" x14ac:dyDescent="0.2"/>
    <row r="2" spans="2:18" ht="17.25" customHeight="1" x14ac:dyDescent="0.25">
      <c r="B2" s="49" t="s">
        <v>84</v>
      </c>
      <c r="C2" s="50"/>
      <c r="D2" s="50"/>
      <c r="E2" s="51"/>
      <c r="F2" s="51"/>
      <c r="G2" s="50"/>
      <c r="H2" s="89"/>
      <c r="I2" s="94"/>
    </row>
    <row r="3" spans="2:18" ht="7.5" customHeight="1" x14ac:dyDescent="0.2"/>
    <row r="4" spans="2:18" ht="13.5" customHeight="1" x14ac:dyDescent="0.25">
      <c r="B4" s="54"/>
      <c r="C4" s="54"/>
      <c r="D4" s="139" t="s">
        <v>30</v>
      </c>
      <c r="E4" s="140"/>
      <c r="F4" s="55"/>
      <c r="G4" s="139" t="s">
        <v>31</v>
      </c>
      <c r="H4" s="140"/>
      <c r="I4" s="55"/>
      <c r="J4" s="139" t="s">
        <v>32</v>
      </c>
      <c r="K4" s="140"/>
      <c r="L4" s="55"/>
      <c r="M4" s="139" t="s">
        <v>33</v>
      </c>
      <c r="N4" s="140"/>
      <c r="O4" s="55"/>
      <c r="P4" s="139" t="s">
        <v>34</v>
      </c>
      <c r="Q4" s="140"/>
      <c r="R4" s="56" t="s">
        <v>35</v>
      </c>
    </row>
    <row r="5" spans="2:18" ht="101.25" customHeight="1" x14ac:dyDescent="0.2">
      <c r="B5" s="57">
        <v>1</v>
      </c>
      <c r="C5" s="58" t="s">
        <v>85</v>
      </c>
      <c r="D5" s="59" t="str">
        <f>IF(G5="X","N/D",IF(J5="x","N/D",IF(M5="x","N/D",IF(P5="x","N/D","x"))))</f>
        <v>x</v>
      </c>
      <c r="E5" s="60" t="s">
        <v>86</v>
      </c>
      <c r="F5" s="61"/>
      <c r="G5" s="8"/>
      <c r="H5" s="62" t="s">
        <v>87</v>
      </c>
      <c r="I5" s="76"/>
      <c r="J5" s="8"/>
      <c r="K5" s="62" t="s">
        <v>88</v>
      </c>
      <c r="L5" s="76"/>
      <c r="M5" s="8"/>
      <c r="N5" s="62" t="s">
        <v>89</v>
      </c>
      <c r="O5" s="76"/>
      <c r="P5" s="8"/>
      <c r="Q5" s="70" t="s">
        <v>90</v>
      </c>
      <c r="R5" s="68" t="str">
        <f>IF(ISNUMBER(SEARCH("x",D5)),"Básico",IF(AND((ISNUMBER(SEARCH("x",G5))),(ISNUMBER(SEARCH("x",J5))),(ISNUMBER(SEARCH("x",M5))),(ISNUMBER(SEARCH("x",P5)))),"Vanguarda",IF(AND((ISNUMBER(SEARCH("x",G5))),(ISNUMBER(SEARCH("x",J5))),(ISTEXT(M5))),"Avançado",IF(AND((ISNUMBER(SEARCH("x",G5))),(ISNUMBER(SEARCH("x",J5)))),"Intermediário",IF(AND((ISNUMBER(SEARCH("x",G5)))),"Em desenvolvimento","Básico")))))</f>
        <v>Básico</v>
      </c>
    </row>
    <row r="6" spans="2:18" ht="86.25" customHeight="1" x14ac:dyDescent="0.2">
      <c r="B6" s="69">
        <v>2</v>
      </c>
      <c r="C6" s="58" t="s">
        <v>91</v>
      </c>
      <c r="D6" s="59" t="str">
        <f>IF(G6="X","N/D",IF(J6="x","N/D",IF(M6="x","N/D",IF(P6="x","N/D","x"))))</f>
        <v>x</v>
      </c>
      <c r="E6" s="60" t="s">
        <v>92</v>
      </c>
      <c r="F6" s="61"/>
      <c r="G6" s="8"/>
      <c r="H6" s="62" t="s">
        <v>93</v>
      </c>
      <c r="I6" s="76"/>
      <c r="J6" s="8"/>
      <c r="K6" s="62" t="s">
        <v>94</v>
      </c>
      <c r="L6" s="76"/>
      <c r="M6" s="8"/>
      <c r="N6" s="62" t="s">
        <v>95</v>
      </c>
      <c r="O6" s="76"/>
      <c r="P6" s="8"/>
      <c r="Q6" s="70" t="s">
        <v>96</v>
      </c>
      <c r="R6" s="68" t="str">
        <f>IF(ISNUMBER(SEARCH("x",D6)),"Básico",IF(AND((ISNUMBER(SEARCH("x",G6))),(ISNUMBER(SEARCH("x",J6))),(ISNUMBER(SEARCH("x",M6))),(ISNUMBER(SEARCH("x",P6)))),"Vanguarda",IF(AND((ISNUMBER(SEARCH("x",G6))),(ISNUMBER(SEARCH("x",J6))),(ISTEXT(M6))),"Avançado",IF(AND((ISNUMBER(SEARCH("x",G6))),(ISNUMBER(SEARCH("x",J6)))),"Intermediário",IF(AND((ISNUMBER(SEARCH("x",G6)))),"Em desenvolvimento","Básico")))))</f>
        <v>Básico</v>
      </c>
    </row>
    <row r="7" spans="2:18" ht="96.75" customHeight="1" x14ac:dyDescent="0.2">
      <c r="B7" s="57">
        <v>3</v>
      </c>
      <c r="C7" s="58" t="s">
        <v>97</v>
      </c>
      <c r="D7" s="59" t="str">
        <f>IF(G7="X","N/D",IF(J7="x","N/D",IF(M7="x","N/D",IF(P7="x","N/D","x"))))</f>
        <v>x</v>
      </c>
      <c r="E7" s="60" t="s">
        <v>98</v>
      </c>
      <c r="F7" s="61"/>
      <c r="G7" s="8"/>
      <c r="H7" s="62" t="s">
        <v>99</v>
      </c>
      <c r="I7" s="76"/>
      <c r="J7" s="8"/>
      <c r="K7" s="62" t="s">
        <v>100</v>
      </c>
      <c r="L7" s="76"/>
      <c r="M7" s="9"/>
      <c r="N7" s="62" t="s">
        <v>101</v>
      </c>
      <c r="O7" s="95"/>
      <c r="P7" s="96" t="str">
        <f>IF($M$7="x","x","")</f>
        <v/>
      </c>
      <c r="Q7" s="93" t="s">
        <v>102</v>
      </c>
      <c r="R7" s="68" t="str">
        <f>IF(ISNUMBER(SEARCH("x",D7)),"Básico",IF(AND((ISNUMBER(SEARCH("x",G7))),(ISNUMBER(SEARCH("x",J7))),(ISNUMBER(SEARCH("x",M7))),(ISNUMBER(SEARCH("x",P7)))),"Vanguarda",IF(AND((ISNUMBER(SEARCH("x",G7))),(ISNUMBER(SEARCH("x",J7))),(ISTEXT(M7))),"Avançado",IF(AND((ISNUMBER(SEARCH("x",G7))),(ISNUMBER(SEARCH("x",J7)))),"Intermediário",IF(AND((ISNUMBER(SEARCH("x",G7)))),"Em desenvolvimento","Básico")))))</f>
        <v>Básico</v>
      </c>
    </row>
    <row r="8" spans="2:18" ht="64.5" customHeight="1" x14ac:dyDescent="0.2">
      <c r="B8" s="57">
        <v>4</v>
      </c>
      <c r="C8" s="58" t="s">
        <v>103</v>
      </c>
      <c r="D8" s="59" t="str">
        <f>IF(G8="X","N/D",IF(J8="x","N/D",IF(M8="x","N/D",IF(P8="x","N/D","x"))))</f>
        <v>x</v>
      </c>
      <c r="E8" s="60" t="s">
        <v>104</v>
      </c>
      <c r="F8" s="61"/>
      <c r="G8" s="8"/>
      <c r="H8" s="62" t="s">
        <v>105</v>
      </c>
      <c r="I8" s="76"/>
      <c r="J8" s="8"/>
      <c r="K8" s="62" t="s">
        <v>106</v>
      </c>
      <c r="L8" s="76"/>
      <c r="M8" s="8"/>
      <c r="N8" s="62" t="s">
        <v>107</v>
      </c>
      <c r="O8" s="76"/>
      <c r="P8" s="8"/>
      <c r="Q8" s="60" t="s">
        <v>108</v>
      </c>
      <c r="R8" s="68" t="str">
        <f>IF(ISNUMBER(SEARCH("x",D8)),"Básico",IF(AND((ISNUMBER(SEARCH("x",G8))),(ISNUMBER(SEARCH("x",J8))),(ISNUMBER(SEARCH("x",M8))),(ISNUMBER(SEARCH("x",P8)))),"Vanguarda",IF(AND((ISNUMBER(SEARCH("x",G8))),(ISNUMBER(SEARCH("x",J8))),(ISTEXT(M8))),"Avançado",IF(AND((ISNUMBER(SEARCH("x",G8))),(ISNUMBER(SEARCH("x",J8)))),"Intermediário",IF(AND((ISNUMBER(SEARCH("x",G8)))),"Em desenvolvimento","Básico")))))</f>
        <v>Básico</v>
      </c>
    </row>
    <row r="9" spans="2:18" ht="7.5" customHeight="1" x14ac:dyDescent="0.2">
      <c r="B9" s="76"/>
      <c r="C9" s="76"/>
      <c r="D9" s="77"/>
      <c r="E9" s="76"/>
      <c r="F9" s="76"/>
      <c r="G9" s="78"/>
      <c r="H9" s="76"/>
      <c r="I9" s="76"/>
      <c r="J9" s="78"/>
      <c r="K9" s="76"/>
      <c r="L9" s="76"/>
      <c r="M9" s="78"/>
      <c r="N9" s="76"/>
      <c r="O9" s="76"/>
      <c r="P9" s="78"/>
      <c r="Q9" s="79"/>
      <c r="R9" s="80"/>
    </row>
    <row r="10" spans="2:18" ht="36" customHeight="1" x14ac:dyDescent="0.2">
      <c r="B10" s="81"/>
      <c r="C10" s="81"/>
      <c r="D10" s="81"/>
      <c r="G10" s="81"/>
      <c r="J10" s="81"/>
      <c r="M10" s="81"/>
      <c r="N10" s="51"/>
      <c r="O10" s="51"/>
      <c r="P10" s="82"/>
      <c r="Q10" s="83" t="s">
        <v>59</v>
      </c>
      <c r="R10" s="84" t="str">
        <f>IF(OR(R5="Sem informação",R6="Sem informação",R7="Sem informação",R8="Sem informação"),"SEM INFORMAÇÃO",IF(OR(R5="ERRO",R6="ERRO",R7="ERRO",R8="ERRO"),"Corrigir erro",IF(OR(R5="Básico",R6="Básico",R7="Básico",R8="Básico"),"Básico",IF(OR(R5="Em desenvolvimento",R6="Em desenvolvimento",R7="Em desenvolvimento",R8="Em desenvolvimento"),"Em desenvolvimento",IF(OR(R5="Intermediário",R6="Intermediário",R7="Intermediário",R8="Intermediário"),"Intermediário",IF(OR(R5="Avançado",R6="Avançado",R7="Avançado",R8="Avançado"),"Avançado",IF(OR(R5="Vanguarda",R6="Vanguarda",R7="Vanguarda",R8="Vanguarda"),"Vanguarda","Aguardando resultado")))))))</f>
        <v>Básico</v>
      </c>
    </row>
    <row r="11" spans="2:18" ht="13.5" customHeight="1" x14ac:dyDescent="0.2">
      <c r="E11" s="85"/>
      <c r="F11" s="85"/>
    </row>
    <row r="12" spans="2:18" ht="69" customHeight="1" x14ac:dyDescent="0.25">
      <c r="B12" s="146" t="s">
        <v>60</v>
      </c>
      <c r="C12" s="147"/>
      <c r="D12" s="148"/>
      <c r="E12" s="144"/>
      <c r="F12" s="144"/>
      <c r="G12" s="144"/>
      <c r="H12" s="144"/>
      <c r="I12" s="144"/>
      <c r="J12" s="144"/>
      <c r="K12" s="144"/>
      <c r="L12" s="144"/>
      <c r="M12" s="144"/>
      <c r="N12" s="144"/>
      <c r="O12" s="144"/>
      <c r="P12" s="144"/>
      <c r="Q12" s="144"/>
      <c r="R12" s="145"/>
    </row>
    <row r="13" spans="2:18" ht="9.75" customHeight="1" x14ac:dyDescent="0.2"/>
    <row r="14" spans="2:18" ht="13.5" customHeight="1" x14ac:dyDescent="0.2">
      <c r="B14" s="86" t="s">
        <v>61</v>
      </c>
    </row>
    <row r="15" spans="2:18" ht="13.5" customHeight="1" x14ac:dyDescent="0.2">
      <c r="B15" s="87" t="s">
        <v>62</v>
      </c>
    </row>
    <row r="16" spans="2:18" ht="13.5" customHeight="1" x14ac:dyDescent="0.2">
      <c r="B16" s="87" t="s">
        <v>63</v>
      </c>
    </row>
    <row r="17" spans="2:18" ht="13.5" customHeight="1" x14ac:dyDescent="0.2">
      <c r="B17" s="87" t="s">
        <v>64</v>
      </c>
    </row>
    <row r="18" spans="2:18" ht="13.5" customHeight="1" x14ac:dyDescent="0.2">
      <c r="B18" s="87" t="s">
        <v>65</v>
      </c>
    </row>
    <row r="19" spans="2:18" ht="13.5" customHeight="1" x14ac:dyDescent="0.2">
      <c r="B19" s="87" t="s">
        <v>66</v>
      </c>
    </row>
    <row r="20" spans="2:18" s="88" customFormat="1" ht="28.5" customHeight="1" x14ac:dyDescent="0.2">
      <c r="B20" s="141" t="s">
        <v>67</v>
      </c>
      <c r="C20" s="142"/>
      <c r="D20" s="142"/>
      <c r="E20" s="142"/>
      <c r="F20" s="142"/>
      <c r="G20" s="142"/>
      <c r="H20" s="142"/>
      <c r="I20" s="142"/>
      <c r="J20" s="142"/>
      <c r="K20" s="142"/>
      <c r="L20" s="142"/>
      <c r="M20" s="142"/>
      <c r="N20" s="142"/>
      <c r="O20" s="142"/>
      <c r="P20" s="142"/>
      <c r="Q20" s="142"/>
      <c r="R20" s="142"/>
    </row>
    <row r="21" spans="2:18" ht="13.5" customHeight="1" x14ac:dyDescent="0.2">
      <c r="B21" s="87"/>
    </row>
  </sheetData>
  <sheetProtection algorithmName="SHA-512" hashValue="xgVSAF5govZrGbidx7ZFu7srgJZJBWeEuPMOqcUhbqIq0PON9cgCTkKEt4SXlLZrtjTnRUbTaWljUBsnwVntaA==" saltValue="olzFVVYMMTZ5bxQ63FIZyg==" spinCount="100000" sheet="1" objects="1" scenarios="1" selectLockedCells="1"/>
  <mergeCells count="8">
    <mergeCell ref="G4:H4"/>
    <mergeCell ref="P4:Q4"/>
    <mergeCell ref="J4:K4"/>
    <mergeCell ref="B20:R20"/>
    <mergeCell ref="D4:E4"/>
    <mergeCell ref="D12:R12"/>
    <mergeCell ref="M4:N4"/>
    <mergeCell ref="B12:C12"/>
  </mergeCells>
  <conditionalFormatting sqref="D5:E5">
    <cfRule type="expression" dxfId="87" priority="17">
      <formula>$D$5="N/d"</formula>
    </cfRule>
    <cfRule type="expression" dxfId="86" priority="18">
      <formula>$D$5="x"</formula>
    </cfRule>
  </conditionalFormatting>
  <conditionalFormatting sqref="D6:E6">
    <cfRule type="expression" dxfId="85" priority="15">
      <formula>$D$6="N/d"</formula>
    </cfRule>
    <cfRule type="expression" dxfId="84" priority="16">
      <formula>$D$6="x"</formula>
    </cfRule>
  </conditionalFormatting>
  <conditionalFormatting sqref="D7:E7">
    <cfRule type="expression" dxfId="83" priority="13">
      <formula>$D$7="N/d"</formula>
    </cfRule>
    <cfRule type="expression" dxfId="82" priority="14">
      <formula>$D$7="x"</formula>
    </cfRule>
  </conditionalFormatting>
  <conditionalFormatting sqref="D8:E8">
    <cfRule type="expression" dxfId="81" priority="11">
      <formula>$D$8="N/d"</formula>
    </cfRule>
    <cfRule type="expression" dxfId="80" priority="12">
      <formula>$D$8="x"</formula>
    </cfRule>
  </conditionalFormatting>
  <conditionalFormatting sqref="G5">
    <cfRule type="expression" dxfId="79" priority="4">
      <formula>$G5="x"</formula>
    </cfRule>
  </conditionalFormatting>
  <conditionalFormatting sqref="G5:I5">
    <cfRule type="expression" dxfId="78" priority="8">
      <formula>$G$5="x"</formula>
    </cfRule>
  </conditionalFormatting>
  <conditionalFormatting sqref="G6:I6">
    <cfRule type="expression" dxfId="77" priority="31">
      <formula>$G6="x"</formula>
    </cfRule>
  </conditionalFormatting>
  <conditionalFormatting sqref="G7:I7">
    <cfRule type="expression" dxfId="76" priority="9">
      <formula>$G$7="N/A"</formula>
    </cfRule>
    <cfRule type="expression" dxfId="75" priority="10">
      <formula>$G$7="x"</formula>
    </cfRule>
  </conditionalFormatting>
  <conditionalFormatting sqref="G8:I8">
    <cfRule type="expression" dxfId="74" priority="22">
      <formula>$G$8="x"</formula>
    </cfRule>
  </conditionalFormatting>
  <conditionalFormatting sqref="J5">
    <cfRule type="cellIs" dxfId="73" priority="28" operator="equal">
      <formula>"x"</formula>
    </cfRule>
  </conditionalFormatting>
  <conditionalFormatting sqref="J7:K7">
    <cfRule type="expression" dxfId="72" priority="5">
      <formula>$J$7="x"</formula>
    </cfRule>
  </conditionalFormatting>
  <conditionalFormatting sqref="J5:L5">
    <cfRule type="expression" dxfId="71" priority="26">
      <formula>$J5="x"</formula>
    </cfRule>
  </conditionalFormatting>
  <conditionalFormatting sqref="J6:L6">
    <cfRule type="expression" dxfId="70" priority="23">
      <formula>$J$6="x"</formula>
    </cfRule>
  </conditionalFormatting>
  <conditionalFormatting sqref="J8:L8">
    <cfRule type="expression" dxfId="69" priority="21">
      <formula>$J$8="x"</formula>
    </cfRule>
  </conditionalFormatting>
  <conditionalFormatting sqref="M7:N7">
    <cfRule type="expression" dxfId="68" priority="2">
      <formula>$M$7="x"</formula>
    </cfRule>
  </conditionalFormatting>
  <conditionalFormatting sqref="M5:O5 M6">
    <cfRule type="expression" dxfId="67" priority="27">
      <formula>M5="x"</formula>
    </cfRule>
  </conditionalFormatting>
  <conditionalFormatting sqref="M8:O8">
    <cfRule type="expression" dxfId="66" priority="6">
      <formula>$M8="x"</formula>
    </cfRule>
    <cfRule type="expression" dxfId="65" priority="7">
      <formula>$M8="N/A"</formula>
    </cfRule>
  </conditionalFormatting>
  <conditionalFormatting sqref="N5:O6">
    <cfRule type="expression" dxfId="64" priority="29">
      <formula>$M5="x"</formula>
    </cfRule>
  </conditionalFormatting>
  <conditionalFormatting sqref="N6:O6">
    <cfRule type="expression" dxfId="63" priority="24">
      <formula>$M$6="x"</formula>
    </cfRule>
  </conditionalFormatting>
  <conditionalFormatting sqref="P5:Q5">
    <cfRule type="expression" dxfId="62" priority="19">
      <formula>$P$5="x"</formula>
    </cfRule>
  </conditionalFormatting>
  <conditionalFormatting sqref="P6:Q6">
    <cfRule type="expression" dxfId="61" priority="25">
      <formula>$P$6="x"</formula>
    </cfRule>
  </conditionalFormatting>
  <conditionalFormatting sqref="P7:Q7">
    <cfRule type="expression" dxfId="60" priority="3">
      <formula>$P$7="x"</formula>
    </cfRule>
  </conditionalFormatting>
  <conditionalFormatting sqref="P8:Q8">
    <cfRule type="expression" dxfId="59" priority="30">
      <formula>$P8="x"</formula>
    </cfRule>
  </conditionalFormatting>
  <dataValidations count="1">
    <dataValidation type="textLength" operator="equal" showErrorMessage="1" error="Please enter a single &quot;x&quot; or leave the space blank." prompt="Please type a single &quot;x&quot; then ENTER if this criterion applies to the NITAG." sqref="G5:G7 G8 J5:J8 M5:M8 P5:P6 P8" xr:uid="{00000000-0002-0000-0400-000000000000}">
      <formula1>1</formula1>
      <formula2>0</formula2>
    </dataValidation>
  </dataValidations>
  <pageMargins left="0.25" right="0.25" top="0.75" bottom="0.75" header="0.511811023622047" footer="0.511811023622047"/>
  <pageSetup fitToHeight="0" orientation="landscape" horizontalDpi="300" verticalDpi="300"/>
  <legacy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Feuil6">
    <pageSetUpPr fitToPage="1"/>
  </sheetPr>
  <dimension ref="A1:S20"/>
  <sheetViews>
    <sheetView showGridLines="0" showRowColHeaders="0" zoomScaleNormal="100" workbookViewId="0">
      <selection activeCell="D11" sqref="D11:R11"/>
    </sheetView>
  </sheetViews>
  <sheetFormatPr baseColWidth="10" defaultColWidth="0" defaultRowHeight="12.75" zeroHeight="1" x14ac:dyDescent="0.2"/>
  <cols>
    <col min="1" max="1" width="1.140625" style="47" customWidth="1"/>
    <col min="2" max="2" width="2.42578125" style="47" customWidth="1"/>
    <col min="3" max="3" width="13.7109375" style="47" customWidth="1"/>
    <col min="4" max="4" width="3.85546875" style="47" customWidth="1"/>
    <col min="5" max="5" width="26.42578125" style="48" customWidth="1"/>
    <col min="6" max="6" width="0.85546875" style="48" customWidth="1"/>
    <col min="7" max="7" width="3.85546875" style="47" customWidth="1"/>
    <col min="8" max="8" width="26.42578125" style="48" customWidth="1"/>
    <col min="9" max="9" width="0.85546875" style="48" customWidth="1"/>
    <col min="10" max="10" width="3.7109375" style="47" customWidth="1"/>
    <col min="11" max="11" width="26.42578125" style="48" customWidth="1"/>
    <col min="12" max="12" width="0.85546875" style="48" customWidth="1"/>
    <col min="13" max="13" width="3.7109375" style="47" customWidth="1"/>
    <col min="14" max="14" width="26.42578125" style="48" customWidth="1"/>
    <col min="15" max="15" width="0.85546875" style="48" customWidth="1"/>
    <col min="16" max="16" width="3.7109375" style="47" customWidth="1"/>
    <col min="17" max="17" width="26.42578125" style="48" customWidth="1"/>
    <col min="18" max="18" width="15.5703125" style="47" customWidth="1"/>
    <col min="19" max="19" width="1" style="47" customWidth="1"/>
    <col min="20" max="16384" width="8.85546875" style="47" hidden="1"/>
  </cols>
  <sheetData>
    <row r="1" spans="2:19" x14ac:dyDescent="0.2"/>
    <row r="2" spans="2:19" ht="17.25" customHeight="1" x14ac:dyDescent="0.25">
      <c r="B2" s="49" t="s">
        <v>109</v>
      </c>
      <c r="C2" s="50"/>
      <c r="D2" s="50"/>
      <c r="E2" s="51"/>
      <c r="F2" s="51"/>
      <c r="G2" s="50"/>
      <c r="H2" s="89"/>
      <c r="I2" s="89"/>
    </row>
    <row r="3" spans="2:19" ht="7.5" customHeight="1" x14ac:dyDescent="0.2"/>
    <row r="4" spans="2:19" ht="13.5" customHeight="1" x14ac:dyDescent="0.25">
      <c r="B4" s="54"/>
      <c r="C4" s="54"/>
      <c r="D4" s="139" t="s">
        <v>30</v>
      </c>
      <c r="E4" s="140"/>
      <c r="F4" s="55"/>
      <c r="G4" s="139" t="s">
        <v>31</v>
      </c>
      <c r="H4" s="140"/>
      <c r="I4" s="55"/>
      <c r="J4" s="139" t="s">
        <v>32</v>
      </c>
      <c r="K4" s="140"/>
      <c r="L4" s="55"/>
      <c r="M4" s="139" t="s">
        <v>33</v>
      </c>
      <c r="N4" s="140"/>
      <c r="O4" s="55"/>
      <c r="P4" s="139" t="s">
        <v>34</v>
      </c>
      <c r="Q4" s="140"/>
      <c r="R4" s="56" t="s">
        <v>35</v>
      </c>
    </row>
    <row r="5" spans="2:19" ht="129" customHeight="1" x14ac:dyDescent="0.2">
      <c r="B5" s="57">
        <v>1</v>
      </c>
      <c r="C5" s="58" t="s">
        <v>110</v>
      </c>
      <c r="D5" s="59" t="str">
        <f>IF(G5="X","N/D",IF(J5="x","N/D",IF(M5="x","N/D",IF(P5="x","N/D","x"))))</f>
        <v>x</v>
      </c>
      <c r="E5" s="60" t="s">
        <v>111</v>
      </c>
      <c r="F5" s="61"/>
      <c r="G5" s="8"/>
      <c r="H5" s="60" t="s">
        <v>112</v>
      </c>
      <c r="I5" s="61"/>
      <c r="J5" s="8"/>
      <c r="K5" s="60" t="s">
        <v>113</v>
      </c>
      <c r="L5" s="61"/>
      <c r="M5" s="8"/>
      <c r="N5" s="62" t="s">
        <v>114</v>
      </c>
      <c r="O5" s="61"/>
      <c r="P5" s="96" t="str">
        <f>IF($M$5="x","x","")</f>
        <v/>
      </c>
      <c r="Q5" s="93" t="s">
        <v>102</v>
      </c>
      <c r="R5" s="68" t="str">
        <f>IF(ISNUMBER(SEARCH("x",D5)),"Básico",IF(AND((ISNUMBER(SEARCH("x",G5))),(ISNUMBER(SEARCH("x",J5))),(ISNUMBER(SEARCH("x",M5))),(ISNUMBER(SEARCH("x",P5)))),"Vanguarda",IF(AND((ISNUMBER(SEARCH("x",G5))),(ISNUMBER(SEARCH("x",J5))),(ISTEXT(M5))),"Avançado",IF(AND((ISNUMBER(SEARCH("x",G5))),(ISNUMBER(SEARCH("x",J5)))),"Intermediário",IF(AND((ISNUMBER(SEARCH("x",G5)))),"Em desenvolvimento","Básico")))))</f>
        <v>Básico</v>
      </c>
    </row>
    <row r="6" spans="2:19" ht="156" customHeight="1" x14ac:dyDescent="0.2">
      <c r="B6" s="69">
        <v>2</v>
      </c>
      <c r="C6" s="58" t="s">
        <v>115</v>
      </c>
      <c r="D6" s="59" t="str">
        <f>IF(G6="X","N/D",IF(J6="x","N/D",IF(M6="x","N/D",IF(P6="x","N/D","x"))))</f>
        <v>x</v>
      </c>
      <c r="E6" s="60" t="s">
        <v>116</v>
      </c>
      <c r="F6" s="61"/>
      <c r="G6" s="8"/>
      <c r="H6" s="62" t="s">
        <v>117</v>
      </c>
      <c r="I6" s="61"/>
      <c r="J6" s="8"/>
      <c r="K6" s="62" t="s">
        <v>118</v>
      </c>
      <c r="L6" s="61"/>
      <c r="M6" s="8"/>
      <c r="N6" s="60" t="s">
        <v>119</v>
      </c>
      <c r="O6" s="61"/>
      <c r="P6" s="8"/>
      <c r="Q6" s="70" t="s">
        <v>120</v>
      </c>
      <c r="R6" s="68" t="str">
        <f>IF(ISNUMBER(SEARCH("x",D6)),"Básico",IF(AND((ISNUMBER(SEARCH("x",G6))),(ISNUMBER(SEARCH("x",J6))),(ISNUMBER(SEARCH("x",M6))),(ISNUMBER(SEARCH("x",P6)))),"Vanguarda",IF(AND((ISNUMBER(SEARCH("x",G6))),(ISNUMBER(SEARCH("x",J6))),(ISTEXT(M6))),"Avançado",IF(AND((ISNUMBER(SEARCH("x",G6))),(ISNUMBER(SEARCH("x",J6)))),"Intermediário",IF(AND((ISNUMBER(SEARCH("x",G6)))),"Em desenvolvimento","Básico")))))</f>
        <v>Básico</v>
      </c>
      <c r="S6" s="88"/>
    </row>
    <row r="7" spans="2:19" ht="102.75" customHeight="1" x14ac:dyDescent="0.2">
      <c r="B7" s="57">
        <v>3</v>
      </c>
      <c r="C7" s="58" t="s">
        <v>121</v>
      </c>
      <c r="D7" s="59" t="str">
        <f>IF(G7="X","N/D",IF(J7="x","N/D",IF(M7="x","N/D",IF(P7="x","N/D","x"))))</f>
        <v>x</v>
      </c>
      <c r="E7" s="60" t="s">
        <v>122</v>
      </c>
      <c r="F7" s="61"/>
      <c r="G7" s="8"/>
      <c r="H7" s="62" t="s">
        <v>123</v>
      </c>
      <c r="I7" s="61"/>
      <c r="J7" s="8"/>
      <c r="K7" s="62" t="s">
        <v>124</v>
      </c>
      <c r="L7" s="61"/>
      <c r="M7" s="8"/>
      <c r="N7" s="60" t="s">
        <v>125</v>
      </c>
      <c r="O7" s="61"/>
      <c r="P7" s="9"/>
      <c r="Q7" s="60" t="s">
        <v>126</v>
      </c>
      <c r="R7" s="68" t="str">
        <f>IF(ISNUMBER(SEARCH("x",D7)),"Básico",IF(AND((ISNUMBER(SEARCH("x",G7))),(ISNUMBER(SEARCH("x",J7))),(ISNUMBER(SEARCH("x",M7))),(ISNUMBER(SEARCH("x",P7)))),"Vanguarda",IF(AND((ISNUMBER(SEARCH("x",G7))),(ISNUMBER(SEARCH("x",J7))),(ISTEXT(M7))),"Avançado",IF(AND((ISNUMBER(SEARCH("x",G7))),(ISNUMBER(SEARCH("x",J7)))),"Intermediário",IF(AND((ISNUMBER(SEARCH("x",G7)))),"Em desenvolvimento","Básico")))))</f>
        <v>Básico</v>
      </c>
    </row>
    <row r="8" spans="2:19" ht="7.5" customHeight="1" x14ac:dyDescent="0.2">
      <c r="B8" s="76"/>
      <c r="C8" s="76"/>
      <c r="D8" s="77"/>
      <c r="E8" s="76"/>
      <c r="F8" s="76"/>
      <c r="G8" s="78"/>
      <c r="H8" s="76"/>
      <c r="I8" s="76"/>
      <c r="J8" s="78"/>
      <c r="K8" s="76"/>
      <c r="L8" s="76"/>
      <c r="M8" s="78"/>
      <c r="N8" s="76"/>
      <c r="O8" s="76"/>
      <c r="P8" s="78"/>
      <c r="Q8" s="79"/>
      <c r="R8" s="80"/>
    </row>
    <row r="9" spans="2:19" ht="36" customHeight="1" x14ac:dyDescent="0.2">
      <c r="B9" s="81"/>
      <c r="C9" s="81"/>
      <c r="D9" s="81"/>
      <c r="G9" s="81"/>
      <c r="J9" s="81"/>
      <c r="M9" s="81"/>
      <c r="N9" s="51"/>
      <c r="O9" s="51"/>
      <c r="P9" s="82"/>
      <c r="Q9" s="83" t="s">
        <v>59</v>
      </c>
      <c r="R9" s="84" t="str">
        <f>IF(OR(R5="Sem informação",R6="Sem informação",R7="Sem informação"),"SEM INFORMAÇÃO",IF(OR(R5="ERRO",R6="ERRO",R7="ERRO"),"Corrigir erro",IF(OR(R5="Básico",R6="Básico",R7="Básico"),"Básico",IF(OR(R5="Em desenvolvimento",R6="Em desenvolvimento",R7="Em desenvolvimento"),"Em desenvolvimento",IF(OR(R5="Intermediário",R6="Intermediário",R7="Intermediário"),"Intermediário",IF(OR(R5="Avançado",R6="Avançado",R7="Avançado"),"Avançado",IF(OR(R5="Vanguarda",R6="Vanguarda",R7="Vanguarda"),"Vanguarda","Aguardando resultado")))))))</f>
        <v>Básico</v>
      </c>
    </row>
    <row r="10" spans="2:19" ht="13.5" customHeight="1" x14ac:dyDescent="0.2">
      <c r="E10" s="85"/>
      <c r="F10" s="85"/>
    </row>
    <row r="11" spans="2:19" ht="69" customHeight="1" x14ac:dyDescent="0.25">
      <c r="B11" s="146" t="s">
        <v>60</v>
      </c>
      <c r="C11" s="147"/>
      <c r="D11" s="148"/>
      <c r="E11" s="144"/>
      <c r="F11" s="144"/>
      <c r="G11" s="144"/>
      <c r="H11" s="144"/>
      <c r="I11" s="144"/>
      <c r="J11" s="144"/>
      <c r="K11" s="144"/>
      <c r="L11" s="144"/>
      <c r="M11" s="144"/>
      <c r="N11" s="144"/>
      <c r="O11" s="144"/>
      <c r="P11" s="144"/>
      <c r="Q11" s="144"/>
      <c r="R11" s="145"/>
    </row>
    <row r="12" spans="2:19" ht="9.75" customHeight="1" x14ac:dyDescent="0.2"/>
    <row r="13" spans="2:19" ht="13.5" customHeight="1" x14ac:dyDescent="0.2">
      <c r="B13" s="86" t="s">
        <v>61</v>
      </c>
    </row>
    <row r="14" spans="2:19" ht="13.5" customHeight="1" x14ac:dyDescent="0.2">
      <c r="B14" s="87" t="s">
        <v>62</v>
      </c>
    </row>
    <row r="15" spans="2:19" ht="13.5" customHeight="1" x14ac:dyDescent="0.2">
      <c r="B15" s="87" t="s">
        <v>63</v>
      </c>
    </row>
    <row r="16" spans="2:19" ht="13.5" customHeight="1" x14ac:dyDescent="0.2">
      <c r="B16" s="87" t="s">
        <v>64</v>
      </c>
    </row>
    <row r="17" spans="2:18" ht="13.5" customHeight="1" x14ac:dyDescent="0.2">
      <c r="B17" s="87" t="s">
        <v>65</v>
      </c>
    </row>
    <row r="18" spans="2:18" ht="13.5" customHeight="1" x14ac:dyDescent="0.2">
      <c r="B18" s="87" t="s">
        <v>66</v>
      </c>
    </row>
    <row r="19" spans="2:18" s="88" customFormat="1" ht="28.5" customHeight="1" x14ac:dyDescent="0.2">
      <c r="B19" s="141" t="s">
        <v>67</v>
      </c>
      <c r="C19" s="142"/>
      <c r="D19" s="142"/>
      <c r="E19" s="142"/>
      <c r="F19" s="142"/>
      <c r="G19" s="142"/>
      <c r="H19" s="142"/>
      <c r="I19" s="142"/>
      <c r="J19" s="142"/>
      <c r="K19" s="142"/>
      <c r="L19" s="142"/>
      <c r="M19" s="142"/>
      <c r="N19" s="142"/>
      <c r="O19" s="142"/>
      <c r="P19" s="142"/>
      <c r="Q19" s="142"/>
      <c r="R19" s="142"/>
    </row>
    <row r="20" spans="2:18" ht="13.5" customHeight="1" x14ac:dyDescent="0.2">
      <c r="B20" s="87"/>
    </row>
  </sheetData>
  <sheetProtection algorithmName="SHA-512" hashValue="mjyNv5HD7BQAe8L0v9tsIXcyxQ0O5A1qvqaHcYj+NYvLpNU2lGPKlPQkgry+kxKwd0UEpWKpqMS6GdtjGFIbkw==" saltValue="kM1dA1G0Xfqp8aS6/giNYQ==" spinCount="100000" sheet="1" objects="1" scenarios="1" selectLockedCells="1"/>
  <mergeCells count="8">
    <mergeCell ref="B19:R19"/>
    <mergeCell ref="M4:N4"/>
    <mergeCell ref="G4:H4"/>
    <mergeCell ref="P4:Q4"/>
    <mergeCell ref="J4:K4"/>
    <mergeCell ref="D11:R11"/>
    <mergeCell ref="B11:C11"/>
    <mergeCell ref="D4:E4"/>
  </mergeCells>
  <conditionalFormatting sqref="D5:E5">
    <cfRule type="expression" dxfId="58" priority="14">
      <formula>$D$5="N/D"</formula>
    </cfRule>
    <cfRule type="expression" dxfId="57" priority="15">
      <formula>$D$5="x"</formula>
    </cfRule>
  </conditionalFormatting>
  <conditionalFormatting sqref="D6:E6">
    <cfRule type="expression" dxfId="56" priority="12">
      <formula>$D$6="n/d"</formula>
    </cfRule>
    <cfRule type="expression" dxfId="55" priority="13">
      <formula>$D$6="x"</formula>
    </cfRule>
  </conditionalFormatting>
  <conditionalFormatting sqref="D7:E7">
    <cfRule type="expression" dxfId="54" priority="10">
      <formula>$D$7="X"</formula>
    </cfRule>
    <cfRule type="expression" dxfId="53" priority="11">
      <formula>$D$7="N/D"</formula>
    </cfRule>
  </conditionalFormatting>
  <conditionalFormatting sqref="G5:H5">
    <cfRule type="expression" dxfId="52" priority="2">
      <formula>$G$5="x"</formula>
    </cfRule>
  </conditionalFormatting>
  <conditionalFormatting sqref="G6:H6">
    <cfRule type="expression" dxfId="51" priority="17">
      <formula>$G$6="x"</formula>
    </cfRule>
  </conditionalFormatting>
  <conditionalFormatting sqref="G7:H7">
    <cfRule type="expression" dxfId="50" priority="7">
      <formula>$G$7="x"</formula>
    </cfRule>
    <cfRule type="expression" dxfId="49" priority="8">
      <formula>$G$7="N/A"</formula>
    </cfRule>
  </conditionalFormatting>
  <conditionalFormatting sqref="J5:K5">
    <cfRule type="expression" dxfId="48" priority="20">
      <formula>$J$5="x"</formula>
    </cfRule>
  </conditionalFormatting>
  <conditionalFormatting sqref="J6:K6">
    <cfRule type="expression" dxfId="47" priority="16">
      <formula>$J$6="x"</formula>
    </cfRule>
  </conditionalFormatting>
  <conditionalFormatting sqref="J7:K7">
    <cfRule type="expression" dxfId="46" priority="4">
      <formula>$J$7="x"</formula>
    </cfRule>
  </conditionalFormatting>
  <conditionalFormatting sqref="M5:N5">
    <cfRule type="expression" dxfId="45" priority="18">
      <formula>$M$5="x"</formula>
    </cfRule>
  </conditionalFormatting>
  <conditionalFormatting sqref="M6:N6">
    <cfRule type="expression" dxfId="44" priority="19">
      <formula>$M$6="x"</formula>
    </cfRule>
  </conditionalFormatting>
  <conditionalFormatting sqref="M7:N7">
    <cfRule type="expression" dxfId="43" priority="5">
      <formula>$M$7="x"</formula>
    </cfRule>
  </conditionalFormatting>
  <conditionalFormatting sqref="P5:Q5">
    <cfRule type="expression" dxfId="42" priority="3">
      <formula>$P$5="x"</formula>
    </cfRule>
  </conditionalFormatting>
  <conditionalFormatting sqref="P6:Q6">
    <cfRule type="expression" dxfId="41" priority="6">
      <formula>$P$6="x"</formula>
    </cfRule>
  </conditionalFormatting>
  <conditionalFormatting sqref="P7:Q7">
    <cfRule type="expression" dxfId="40" priority="9">
      <formula>$P$7="x"</formula>
    </cfRule>
  </conditionalFormatting>
  <dataValidations count="1">
    <dataValidation type="textLength" operator="equal" showErrorMessage="1" error="Please enter a single &quot;x&quot; or leave the space blank." prompt="Please type a single &quot;x&quot; then ENTER if this criterion applies to the NITAG." sqref="G5:G7 J5:J7 M5:M7 P6:P7" xr:uid="{00000000-0002-0000-0500-000000000000}">
      <formula1>1</formula1>
      <formula2>0</formula2>
    </dataValidation>
  </dataValidations>
  <pageMargins left="0.25" right="0.25" top="0.75" bottom="0.75" header="0.511811023622047" footer="0.511811023622047"/>
  <pageSetup fitToHeight="0" orientation="landscape" horizontalDpi="300" verticalDpi="300"/>
  <legacy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Feuil7">
    <pageSetUpPr fitToPage="1"/>
  </sheetPr>
  <dimension ref="A1:S20"/>
  <sheetViews>
    <sheetView showGridLines="0" showRowColHeaders="0" zoomScaleNormal="100" workbookViewId="0">
      <selection activeCell="D10" sqref="D10:R10"/>
    </sheetView>
  </sheetViews>
  <sheetFormatPr baseColWidth="10" defaultColWidth="0" defaultRowHeight="12.75" zeroHeight="1" x14ac:dyDescent="0.2"/>
  <cols>
    <col min="1" max="1" width="1.140625" style="47" customWidth="1"/>
    <col min="2" max="2" width="2.42578125" style="47" customWidth="1"/>
    <col min="3" max="3" width="13.42578125" style="47" customWidth="1"/>
    <col min="4" max="4" width="3.85546875" style="47" customWidth="1"/>
    <col min="5" max="5" width="26.42578125" style="48" customWidth="1"/>
    <col min="6" max="6" width="0.85546875" style="48" customWidth="1"/>
    <col min="7" max="7" width="3.85546875" style="47" customWidth="1"/>
    <col min="8" max="8" width="26.42578125" style="48" customWidth="1"/>
    <col min="9" max="9" width="0.85546875" style="48" customWidth="1"/>
    <col min="10" max="10" width="3.7109375" style="47" customWidth="1"/>
    <col min="11" max="11" width="26.42578125" style="48" customWidth="1"/>
    <col min="12" max="12" width="0.85546875" style="48" customWidth="1"/>
    <col min="13" max="13" width="3.7109375" style="47" customWidth="1"/>
    <col min="14" max="14" width="26.42578125" style="48" customWidth="1"/>
    <col min="15" max="15" width="0.85546875" style="48" customWidth="1"/>
    <col min="16" max="16" width="3.7109375" style="47" customWidth="1"/>
    <col min="17" max="17" width="26.42578125" style="48" customWidth="1"/>
    <col min="18" max="18" width="17.5703125" style="47" customWidth="1"/>
    <col min="19" max="19" width="1" style="47" customWidth="1"/>
    <col min="20" max="16384" width="8.85546875" style="47" hidden="1"/>
  </cols>
  <sheetData>
    <row r="1" spans="2:19" x14ac:dyDescent="0.2"/>
    <row r="2" spans="2:19" ht="17.25" customHeight="1" x14ac:dyDescent="0.25">
      <c r="B2" s="49" t="s">
        <v>127</v>
      </c>
      <c r="C2" s="50"/>
      <c r="D2" s="50"/>
      <c r="E2" s="51"/>
      <c r="F2" s="51"/>
      <c r="G2" s="50"/>
      <c r="H2" s="89"/>
      <c r="I2" s="89"/>
    </row>
    <row r="3" spans="2:19" ht="7.5" customHeight="1" x14ac:dyDescent="0.2"/>
    <row r="4" spans="2:19" ht="13.5" customHeight="1" x14ac:dyDescent="0.25">
      <c r="B4" s="54"/>
      <c r="C4" s="54"/>
      <c r="D4" s="139" t="s">
        <v>30</v>
      </c>
      <c r="E4" s="140"/>
      <c r="F4" s="55"/>
      <c r="G4" s="139" t="s">
        <v>31</v>
      </c>
      <c r="H4" s="140"/>
      <c r="I4" s="55"/>
      <c r="J4" s="139" t="s">
        <v>32</v>
      </c>
      <c r="K4" s="140"/>
      <c r="L4" s="55"/>
      <c r="M4" s="139" t="s">
        <v>33</v>
      </c>
      <c r="N4" s="140"/>
      <c r="O4" s="55"/>
      <c r="P4" s="139" t="s">
        <v>34</v>
      </c>
      <c r="Q4" s="140"/>
      <c r="R4" s="56" t="s">
        <v>35</v>
      </c>
    </row>
    <row r="5" spans="2:19" ht="147.75" customHeight="1" x14ac:dyDescent="0.2">
      <c r="B5" s="57">
        <v>1</v>
      </c>
      <c r="C5" s="58" t="s">
        <v>128</v>
      </c>
      <c r="D5" s="97" t="str">
        <f>IF(G5="X","N/D",IF(J5="x","N/D",IF(M5="x","N/D",IF(P5="x","N/D","x"))))</f>
        <v>x</v>
      </c>
      <c r="E5" s="60" t="s">
        <v>129</v>
      </c>
      <c r="F5" s="61"/>
      <c r="G5" s="8"/>
      <c r="H5" s="60" t="s">
        <v>130</v>
      </c>
      <c r="I5" s="61"/>
      <c r="J5" s="8"/>
      <c r="K5" s="60" t="s">
        <v>131</v>
      </c>
      <c r="L5" s="72"/>
      <c r="M5" s="96" t="str">
        <f>IF($J$5="x","x","")</f>
        <v/>
      </c>
      <c r="N5" s="93" t="s">
        <v>132</v>
      </c>
      <c r="O5" s="71"/>
      <c r="P5" s="8"/>
      <c r="Q5" s="70" t="s">
        <v>133</v>
      </c>
      <c r="R5" s="68" t="str">
        <f>IF(ISNUMBER(SEARCH("x",D5)),"Básico",IF(AND((ISNUMBER(SEARCH("x",G5))),(ISNUMBER(SEARCH("x",J5))),(ISNUMBER(SEARCH("x",M5))),(ISNUMBER(SEARCH("x",P5)))),"Vanguarda",IF(AND((ISNUMBER(SEARCH("x",G5))),(ISNUMBER(SEARCH("x",J5))),(ISTEXT(M5))),"Avançado",IF(AND((ISNUMBER(SEARCH("x",G5))),(ISNUMBER(SEARCH("x",J5)))),"Intermediário",IF(AND((ISNUMBER(SEARCH("x",G5)))),"Em desenvolvimento","Básico")))))</f>
        <v>Básico</v>
      </c>
    </row>
    <row r="6" spans="2:19" ht="160.5" customHeight="1" x14ac:dyDescent="0.2">
      <c r="B6" s="69">
        <v>2</v>
      </c>
      <c r="C6" s="58" t="s">
        <v>134</v>
      </c>
      <c r="D6" s="97" t="str">
        <f>IF(G6="X","N/D",IF(J6="x","N/D",IF(M6="x","N/D",IF(P6="x","N/D","x"))))</f>
        <v>x</v>
      </c>
      <c r="E6" s="60" t="s">
        <v>135</v>
      </c>
      <c r="F6" s="61"/>
      <c r="G6" s="8"/>
      <c r="H6" s="62" t="s">
        <v>136</v>
      </c>
      <c r="I6" s="61"/>
      <c r="J6" s="8"/>
      <c r="K6" s="62" t="s">
        <v>137</v>
      </c>
      <c r="L6" s="61"/>
      <c r="M6" s="8"/>
      <c r="N6" s="60" t="s">
        <v>138</v>
      </c>
      <c r="O6" s="61"/>
      <c r="P6" s="8"/>
      <c r="Q6" s="70" t="s">
        <v>139</v>
      </c>
      <c r="R6" s="68" t="str">
        <f>IF(ISNUMBER(SEARCH("x",D6)),"Básico",IF(AND((ISNUMBER(SEARCH("x",G6))),(ISNUMBER(SEARCH("x",J6))),(ISNUMBER(SEARCH("x",M6))),(ISNUMBER(SEARCH("x",P6)))),"Vanguarda",IF(AND((ISNUMBER(SEARCH("x",G6))),(ISNUMBER(SEARCH("x",J6))),(ISTEXT(M6))),"Avançado",IF(AND((ISNUMBER(SEARCH("x",G6))),(ISNUMBER(SEARCH("x",J6)))),"Intermediário",IF(AND((ISNUMBER(SEARCH("x",G6)))),"Em desenvolvimento","Básico")))))</f>
        <v>Básico</v>
      </c>
      <c r="S6" s="88"/>
    </row>
    <row r="7" spans="2:19" ht="7.5" customHeight="1" x14ac:dyDescent="0.2">
      <c r="B7" s="76"/>
      <c r="C7" s="76"/>
      <c r="D7" s="77"/>
      <c r="E7" s="76"/>
      <c r="F7" s="76"/>
      <c r="G7" s="78"/>
      <c r="H7" s="76"/>
      <c r="I7" s="76"/>
      <c r="J7" s="78"/>
      <c r="K7" s="76"/>
      <c r="L7" s="76"/>
      <c r="M7" s="78"/>
      <c r="N7" s="98"/>
      <c r="O7" s="98"/>
      <c r="P7" s="78"/>
      <c r="Q7" s="79"/>
      <c r="R7" s="80"/>
    </row>
    <row r="8" spans="2:19" ht="36" customHeight="1" x14ac:dyDescent="0.2">
      <c r="B8" s="81"/>
      <c r="C8" s="81"/>
      <c r="D8" s="81"/>
      <c r="G8" s="81"/>
      <c r="J8" s="81"/>
      <c r="M8" s="81"/>
      <c r="N8" s="51"/>
      <c r="O8" s="51"/>
      <c r="P8" s="82"/>
      <c r="Q8" s="83" t="s">
        <v>59</v>
      </c>
      <c r="R8" s="84" t="str">
        <f>IF(OR(R5="Básico",R6="Básico"),"Básico",IF(OR(R5="Em desenvolvimento",R6="Em desenvolvimento"),"Em desenvolvimento",IF(OR(R5="Intermediário",R6="Intermediário"),"Intermediário",IF(OR(R5="Avançado",R6="Avançado"),"Avançado",IF(OR(R5="Vanguarda",R6="Vanguarda"),"Vanguarda","Aguardando resultado")))))</f>
        <v>Básico</v>
      </c>
    </row>
    <row r="9" spans="2:19" ht="13.5" customHeight="1" x14ac:dyDescent="0.2">
      <c r="E9" s="85"/>
      <c r="F9" s="85"/>
    </row>
    <row r="10" spans="2:19" ht="69" customHeight="1" x14ac:dyDescent="0.25">
      <c r="B10" s="146" t="s">
        <v>60</v>
      </c>
      <c r="C10" s="147"/>
      <c r="D10" s="148"/>
      <c r="E10" s="144"/>
      <c r="F10" s="144"/>
      <c r="G10" s="144"/>
      <c r="H10" s="144"/>
      <c r="I10" s="144"/>
      <c r="J10" s="144"/>
      <c r="K10" s="144"/>
      <c r="L10" s="144"/>
      <c r="M10" s="144"/>
      <c r="N10" s="144"/>
      <c r="O10" s="144"/>
      <c r="P10" s="144"/>
      <c r="Q10" s="144"/>
      <c r="R10" s="145"/>
    </row>
    <row r="11" spans="2:19" ht="9.75" customHeight="1" x14ac:dyDescent="0.2"/>
    <row r="12" spans="2:19" ht="13.5" customHeight="1" x14ac:dyDescent="0.2">
      <c r="B12" s="86" t="s">
        <v>61</v>
      </c>
    </row>
    <row r="13" spans="2:19" ht="13.5" customHeight="1" x14ac:dyDescent="0.2">
      <c r="B13" s="87" t="s">
        <v>62</v>
      </c>
    </row>
    <row r="14" spans="2:19" ht="13.5" customHeight="1" x14ac:dyDescent="0.2">
      <c r="B14" s="87" t="s">
        <v>63</v>
      </c>
    </row>
    <row r="15" spans="2:19" ht="13.5" customHeight="1" x14ac:dyDescent="0.2">
      <c r="B15" s="87" t="s">
        <v>64</v>
      </c>
    </row>
    <row r="16" spans="2:19" ht="13.5" customHeight="1" x14ac:dyDescent="0.2">
      <c r="B16" s="87" t="s">
        <v>65</v>
      </c>
    </row>
    <row r="17" spans="2:18" ht="13.5" customHeight="1" x14ac:dyDescent="0.2">
      <c r="B17" s="87" t="s">
        <v>66</v>
      </c>
    </row>
    <row r="18" spans="2:18" s="88" customFormat="1" ht="28.5" customHeight="1" x14ac:dyDescent="0.2">
      <c r="B18" s="141" t="s">
        <v>67</v>
      </c>
      <c r="C18" s="142"/>
      <c r="D18" s="142"/>
      <c r="E18" s="142"/>
      <c r="F18" s="142"/>
      <c r="G18" s="142"/>
      <c r="H18" s="142"/>
      <c r="I18" s="142"/>
      <c r="J18" s="142"/>
      <c r="K18" s="142"/>
      <c r="L18" s="142"/>
      <c r="M18" s="142"/>
      <c r="N18" s="142"/>
      <c r="O18" s="142"/>
      <c r="P18" s="142"/>
      <c r="Q18" s="142"/>
      <c r="R18" s="142"/>
    </row>
    <row r="19" spans="2:18" ht="13.5" customHeight="1" x14ac:dyDescent="0.2">
      <c r="B19" s="87"/>
    </row>
    <row r="20" spans="2:18" ht="13.5" hidden="1" customHeight="1" x14ac:dyDescent="0.2"/>
  </sheetData>
  <sheetProtection algorithmName="SHA-512" hashValue="WW9RfM2IL0e/K/HL/YG+GK4PHPBXE9NhJDbpjW8kIRPw3hLFB8Kk8ogGZ8vBQsthwu4Y5HtPGhh0tBrJ7BapjQ==" saltValue="3RvHV0BK5NZWuJsx6G4fSQ==" spinCount="100000" sheet="1" objects="1" scenarios="1" selectLockedCells="1"/>
  <mergeCells count="8">
    <mergeCell ref="G4:H4"/>
    <mergeCell ref="P4:Q4"/>
    <mergeCell ref="J4:K4"/>
    <mergeCell ref="B18:R18"/>
    <mergeCell ref="D10:R10"/>
    <mergeCell ref="B10:C10"/>
    <mergeCell ref="D4:E4"/>
    <mergeCell ref="M4:N4"/>
  </mergeCells>
  <conditionalFormatting sqref="D5:E5">
    <cfRule type="expression" dxfId="39" priority="7">
      <formula>$D$5="N/d"</formula>
    </cfRule>
    <cfRule type="expression" dxfId="38" priority="8">
      <formula>$D$5="x"</formula>
    </cfRule>
  </conditionalFormatting>
  <conditionalFormatting sqref="D6:E6">
    <cfRule type="expression" dxfId="37" priority="5">
      <formula>$D$6="n/d"</formula>
    </cfRule>
    <cfRule type="expression" dxfId="36" priority="6">
      <formula>$D$6="x"</formula>
    </cfRule>
  </conditionalFormatting>
  <conditionalFormatting sqref="G5:H5">
    <cfRule type="expression" dxfId="35" priority="13">
      <formula>$G$5="x"</formula>
    </cfRule>
  </conditionalFormatting>
  <conditionalFormatting sqref="G6:H6">
    <cfRule type="expression" dxfId="34" priority="10">
      <formula>$G$6="x"</formula>
    </cfRule>
  </conditionalFormatting>
  <conditionalFormatting sqref="J5:K5">
    <cfRule type="expression" dxfId="33" priority="12">
      <formula>$J$5="x"</formula>
    </cfRule>
  </conditionalFormatting>
  <conditionalFormatting sqref="J6:K6">
    <cfRule type="expression" dxfId="32" priority="9">
      <formula>$J$6="x"</formula>
    </cfRule>
  </conditionalFormatting>
  <conditionalFormatting sqref="M5:N5">
    <cfRule type="expression" dxfId="31" priority="3">
      <formula>$M$5="x"</formula>
    </cfRule>
    <cfRule type="expression" dxfId="30" priority="4">
      <formula>$P$5="x"</formula>
    </cfRule>
  </conditionalFormatting>
  <conditionalFormatting sqref="M6:N6">
    <cfRule type="expression" dxfId="29" priority="11">
      <formula>$M$6="x"</formula>
    </cfRule>
  </conditionalFormatting>
  <conditionalFormatting sqref="P5:Q6">
    <cfRule type="expression" dxfId="28" priority="2">
      <formula>$P$6="x"</formula>
    </cfRule>
  </conditionalFormatting>
  <dataValidations count="1">
    <dataValidation type="textLength" operator="equal" showErrorMessage="1" error="Please enter a single &quot;x&quot; or leave the space blank." prompt="Please type a single &quot;x&quot; then ENTER if this criterion applies to the NITAG." sqref="G5:G6 J5:J6 M6 P5:P6" xr:uid="{00000000-0002-0000-0600-000000000000}">
      <formula1>1</formula1>
      <formula2>0</formula2>
    </dataValidation>
  </dataValidations>
  <pageMargins left="0.25" right="0.25" top="0.75" bottom="0.75" header="0.511811023622047" footer="0.511811023622047"/>
  <pageSetup fitToHeight="0" orientation="landscape" horizontalDpi="300" verticalDpi="300"/>
  <legacy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Feuil8">
    <pageSetUpPr fitToPage="1"/>
  </sheetPr>
  <dimension ref="A1:S19"/>
  <sheetViews>
    <sheetView showGridLines="0" showRowColHeaders="0" zoomScaleNormal="100" workbookViewId="0">
      <selection activeCell="D10" sqref="D10:R10"/>
    </sheetView>
  </sheetViews>
  <sheetFormatPr baseColWidth="10" defaultColWidth="0" defaultRowHeight="12.75" zeroHeight="1" x14ac:dyDescent="0.2"/>
  <cols>
    <col min="1" max="1" width="1.140625" style="47" customWidth="1"/>
    <col min="2" max="2" width="2.42578125" style="47" customWidth="1"/>
    <col min="3" max="3" width="13.7109375" style="47" customWidth="1"/>
    <col min="4" max="4" width="3.85546875" style="47" customWidth="1"/>
    <col min="5" max="5" width="26.42578125" style="48" customWidth="1"/>
    <col min="6" max="6" width="0.85546875" style="48" customWidth="1"/>
    <col min="7" max="7" width="3.85546875" style="47" customWidth="1"/>
    <col min="8" max="8" width="26.42578125" style="48" customWidth="1"/>
    <col min="9" max="9" width="0.85546875" style="48" customWidth="1"/>
    <col min="10" max="10" width="3.7109375" style="47" customWidth="1"/>
    <col min="11" max="11" width="26.42578125" style="48" customWidth="1"/>
    <col min="12" max="12" width="0.85546875" style="48" customWidth="1"/>
    <col min="13" max="13" width="3.7109375" style="47" customWidth="1"/>
    <col min="14" max="14" width="26.42578125" style="48" customWidth="1"/>
    <col min="15" max="15" width="0.85546875" style="48" customWidth="1"/>
    <col min="16" max="16" width="3.7109375" style="47" customWidth="1"/>
    <col min="17" max="17" width="26.42578125" style="48" customWidth="1"/>
    <col min="18" max="18" width="13.5703125" style="47" customWidth="1"/>
    <col min="19" max="19" width="1" style="47" customWidth="1"/>
    <col min="20" max="16384" width="8.85546875" style="47" hidden="1"/>
  </cols>
  <sheetData>
    <row r="1" spans="2:19" x14ac:dyDescent="0.2"/>
    <row r="2" spans="2:19" ht="17.25" customHeight="1" x14ac:dyDescent="0.25">
      <c r="B2" s="49" t="s">
        <v>140</v>
      </c>
      <c r="C2" s="50"/>
      <c r="D2" s="50"/>
      <c r="E2" s="51"/>
      <c r="F2" s="51"/>
      <c r="G2" s="50"/>
      <c r="H2" s="89"/>
      <c r="I2" s="89"/>
    </row>
    <row r="3" spans="2:19" ht="7.5" customHeight="1" x14ac:dyDescent="0.2"/>
    <row r="4" spans="2:19" ht="13.5" customHeight="1" x14ac:dyDescent="0.25">
      <c r="B4" s="54"/>
      <c r="C4" s="54"/>
      <c r="D4" s="139" t="s">
        <v>30</v>
      </c>
      <c r="E4" s="140"/>
      <c r="F4" s="55"/>
      <c r="G4" s="139" t="s">
        <v>31</v>
      </c>
      <c r="H4" s="140"/>
      <c r="I4" s="55"/>
      <c r="J4" s="139" t="s">
        <v>32</v>
      </c>
      <c r="K4" s="140"/>
      <c r="L4" s="55"/>
      <c r="M4" s="139" t="s">
        <v>33</v>
      </c>
      <c r="N4" s="140"/>
      <c r="O4" s="55"/>
      <c r="P4" s="139" t="s">
        <v>34</v>
      </c>
      <c r="Q4" s="140"/>
      <c r="R4" s="56" t="s">
        <v>35</v>
      </c>
    </row>
    <row r="5" spans="2:19" ht="192" customHeight="1" x14ac:dyDescent="0.2">
      <c r="B5" s="57">
        <v>1</v>
      </c>
      <c r="C5" s="58" t="s">
        <v>141</v>
      </c>
      <c r="D5" s="59" t="str">
        <f>IF(G5="X","N/D",IF(J5="x","N/D",IF(M5="x","N/D",IF(P5="x","N/D","x"))))</f>
        <v>x</v>
      </c>
      <c r="E5" s="60" t="s">
        <v>142</v>
      </c>
      <c r="F5" s="61"/>
      <c r="G5" s="8"/>
      <c r="H5" s="60" t="s">
        <v>143</v>
      </c>
      <c r="I5" s="61"/>
      <c r="J5" s="8"/>
      <c r="K5" s="60" t="s">
        <v>144</v>
      </c>
      <c r="L5" s="61"/>
      <c r="M5" s="8"/>
      <c r="N5" s="60" t="s">
        <v>145</v>
      </c>
      <c r="O5" s="72"/>
      <c r="P5" s="96" t="str">
        <f>IF($M$5="x","x","")</f>
        <v/>
      </c>
      <c r="Q5" s="93" t="s">
        <v>102</v>
      </c>
      <c r="R5" s="68" t="str">
        <f>IF(ISNUMBER(SEARCH("x",D5)),"Básico",IF(AND((ISNUMBER(SEARCH("x",G5))),(ISNUMBER(SEARCH("x",J5))),(ISNUMBER(SEARCH("x",M5))),(ISNUMBER(SEARCH("x",P5)))),"Vanguarda",IF(AND((ISNUMBER(SEARCH("x",G5))),(ISNUMBER(SEARCH("x",J5))),(ISTEXT(M5))),"Avançado",IF(AND((ISNUMBER(SEARCH("x",G5))),(ISNUMBER(SEARCH("x",J5)))),"Intermediário",IF(AND((ISNUMBER(SEARCH("x",G5)))),"Em desenvolvimento","Básico")))))</f>
        <v>Básico</v>
      </c>
      <c r="S5" s="99"/>
    </row>
    <row r="6" spans="2:19" ht="115.5" customHeight="1" x14ac:dyDescent="0.2">
      <c r="B6" s="69">
        <v>2</v>
      </c>
      <c r="C6" s="58" t="s">
        <v>146</v>
      </c>
      <c r="D6" s="59" t="str">
        <f>IF(G6="X","N/D",IF(J6="x","N/D",IF(M6="x","N/D",IF(P6="x","N/D","x"))))</f>
        <v>x</v>
      </c>
      <c r="E6" s="60" t="s">
        <v>147</v>
      </c>
      <c r="F6" s="61"/>
      <c r="G6" s="8"/>
      <c r="H6" s="62" t="s">
        <v>148</v>
      </c>
      <c r="I6" s="61"/>
      <c r="J6" s="8"/>
      <c r="K6" s="62" t="s">
        <v>149</v>
      </c>
      <c r="L6" s="61"/>
      <c r="M6" s="8"/>
      <c r="N6" s="60" t="s">
        <v>150</v>
      </c>
      <c r="O6" s="61"/>
      <c r="P6" s="8"/>
      <c r="Q6" s="70" t="s">
        <v>151</v>
      </c>
      <c r="R6" s="68" t="str">
        <f>IF(ISNUMBER(SEARCH("x",D6)),"Básico",IF(AND((ISNUMBER(SEARCH("x",G6))),(ISNUMBER(SEARCH("x",J6))),(ISNUMBER(SEARCH("x",M6))),(ISNUMBER(SEARCH("x",P6)))),"Vanguarda",IF(AND((ISNUMBER(SEARCH("x",G6))),(ISNUMBER(SEARCH("x",J6))),(ISTEXT(M6))),"Avançado",IF(AND((ISNUMBER(SEARCH("x",G6))),(ISNUMBER(SEARCH("x",J6)))),"Intermediário",IF(AND((ISNUMBER(SEARCH("x",G6)))),"Em desenvolvimento","Básico")))))</f>
        <v>Básico</v>
      </c>
      <c r="S6" s="88"/>
    </row>
    <row r="7" spans="2:19" ht="7.5" customHeight="1" x14ac:dyDescent="0.2">
      <c r="B7" s="76"/>
      <c r="C7" s="76"/>
      <c r="D7" s="77"/>
      <c r="E7" s="76"/>
      <c r="F7" s="76"/>
      <c r="G7" s="78"/>
      <c r="H7" s="76"/>
      <c r="I7" s="76"/>
      <c r="J7" s="78"/>
      <c r="K7" s="76"/>
      <c r="L7" s="76"/>
      <c r="M7" s="78"/>
      <c r="N7" s="98"/>
      <c r="O7" s="98"/>
      <c r="P7" s="78"/>
      <c r="Q7" s="79"/>
      <c r="R7" s="80"/>
    </row>
    <row r="8" spans="2:19" ht="36" customHeight="1" x14ac:dyDescent="0.2">
      <c r="B8" s="81"/>
      <c r="C8" s="81"/>
      <c r="D8" s="81"/>
      <c r="G8" s="81"/>
      <c r="J8" s="81"/>
      <c r="M8" s="81"/>
      <c r="N8" s="51"/>
      <c r="O8" s="51"/>
      <c r="P8" s="82"/>
      <c r="Q8" s="83" t="s">
        <v>59</v>
      </c>
      <c r="R8" s="84" t="str">
        <f>IF(OR(R5="Básico",R6="Básico"),"Básico",IF(OR(R5="Em desenvolvimento",R6="Em desenvolvimento"),"Em desenvolvimento",IF(OR(R5="Intermediário",R6="Intermediário"),"Intermediário",IF(OR(R5="Avançado",R6="Avançado"),"Avançado",IF(OR(R5="Vanguarda",R6="Vanguarda"),"Vanguarda","Aguardando resultado")))))</f>
        <v>Básico</v>
      </c>
    </row>
    <row r="9" spans="2:19" ht="13.5" customHeight="1" x14ac:dyDescent="0.2">
      <c r="E9" s="85"/>
      <c r="F9" s="85"/>
    </row>
    <row r="10" spans="2:19" ht="69" customHeight="1" x14ac:dyDescent="0.25">
      <c r="B10" s="146" t="s">
        <v>60</v>
      </c>
      <c r="C10" s="147"/>
      <c r="D10" s="148"/>
      <c r="E10" s="144"/>
      <c r="F10" s="144"/>
      <c r="G10" s="144"/>
      <c r="H10" s="144"/>
      <c r="I10" s="144"/>
      <c r="J10" s="144"/>
      <c r="K10" s="144"/>
      <c r="L10" s="144"/>
      <c r="M10" s="144"/>
      <c r="N10" s="144"/>
      <c r="O10" s="144"/>
      <c r="P10" s="144"/>
      <c r="Q10" s="144"/>
      <c r="R10" s="145"/>
    </row>
    <row r="11" spans="2:19" ht="9.75" customHeight="1" x14ac:dyDescent="0.2"/>
    <row r="12" spans="2:19" ht="13.5" customHeight="1" x14ac:dyDescent="0.2">
      <c r="B12" s="86" t="s">
        <v>61</v>
      </c>
    </row>
    <row r="13" spans="2:19" ht="13.5" customHeight="1" x14ac:dyDescent="0.2">
      <c r="B13" s="87" t="s">
        <v>62</v>
      </c>
    </row>
    <row r="14" spans="2:19" ht="13.5" customHeight="1" x14ac:dyDescent="0.2">
      <c r="B14" s="87" t="s">
        <v>63</v>
      </c>
    </row>
    <row r="15" spans="2:19" ht="13.5" customHeight="1" x14ac:dyDescent="0.2">
      <c r="B15" s="87" t="s">
        <v>64</v>
      </c>
    </row>
    <row r="16" spans="2:19" ht="13.5" customHeight="1" x14ac:dyDescent="0.2">
      <c r="B16" s="87" t="s">
        <v>65</v>
      </c>
    </row>
    <row r="17" spans="2:18" ht="13.5" customHeight="1" x14ac:dyDescent="0.2">
      <c r="B17" s="87" t="s">
        <v>66</v>
      </c>
    </row>
    <row r="18" spans="2:18" s="88" customFormat="1" ht="28.5" customHeight="1" x14ac:dyDescent="0.2">
      <c r="B18" s="141" t="s">
        <v>67</v>
      </c>
      <c r="C18" s="142"/>
      <c r="D18" s="142"/>
      <c r="E18" s="142"/>
      <c r="F18" s="142"/>
      <c r="G18" s="142"/>
      <c r="H18" s="142"/>
      <c r="I18" s="142"/>
      <c r="J18" s="142"/>
      <c r="K18" s="142"/>
      <c r="L18" s="142"/>
      <c r="M18" s="142"/>
      <c r="N18" s="142"/>
      <c r="O18" s="142"/>
      <c r="P18" s="142"/>
      <c r="Q18" s="142"/>
      <c r="R18" s="142"/>
    </row>
    <row r="19" spans="2:18" ht="13.5" customHeight="1" x14ac:dyDescent="0.2">
      <c r="B19" s="87"/>
    </row>
  </sheetData>
  <sheetProtection algorithmName="SHA-512" hashValue="ybadha0FBzRYKWHhn/y9cbESNIstFAUI8UdKJ9zpPkzpKC4kOrbHGDkE4GWU7KN0ix4ultJpciKbDGrotUT3iw==" saltValue="0tei17gEJEEaMz7JlsGp6Q==" spinCount="100000" sheet="1" objects="1" scenarios="1" selectLockedCells="1"/>
  <mergeCells count="8">
    <mergeCell ref="G4:H4"/>
    <mergeCell ref="P4:Q4"/>
    <mergeCell ref="J4:K4"/>
    <mergeCell ref="B18:R18"/>
    <mergeCell ref="D10:R10"/>
    <mergeCell ref="B10:C10"/>
    <mergeCell ref="D4:E4"/>
    <mergeCell ref="M4:N4"/>
  </mergeCells>
  <conditionalFormatting sqref="D5:E5">
    <cfRule type="expression" dxfId="27" priority="7">
      <formula>$D$5="N/d"</formula>
    </cfRule>
    <cfRule type="expression" dxfId="26" priority="8">
      <formula>$D$5="x"</formula>
    </cfRule>
  </conditionalFormatting>
  <conditionalFormatting sqref="D6:E6">
    <cfRule type="expression" dxfId="25" priority="5">
      <formula>$D$6="n/d"</formula>
    </cfRule>
    <cfRule type="expression" dxfId="24" priority="6">
      <formula>$D$6="x"</formula>
    </cfRule>
  </conditionalFormatting>
  <conditionalFormatting sqref="G5:I5">
    <cfRule type="expression" dxfId="23" priority="13">
      <formula>$G$5="x"</formula>
    </cfRule>
  </conditionalFormatting>
  <conditionalFormatting sqref="G6:I6">
    <cfRule type="expression" dxfId="22" priority="10">
      <formula>$G$6="x"</formula>
    </cfRule>
  </conditionalFormatting>
  <conditionalFormatting sqref="J5:L5">
    <cfRule type="expression" dxfId="21" priority="12">
      <formula>$J$5="x"</formula>
    </cfRule>
  </conditionalFormatting>
  <conditionalFormatting sqref="J6:L6">
    <cfRule type="expression" dxfId="20" priority="9">
      <formula>$J$6="x"</formula>
    </cfRule>
  </conditionalFormatting>
  <conditionalFormatting sqref="M5:O5">
    <cfRule type="expression" dxfId="19" priority="3">
      <formula>$M$5="x"</formula>
    </cfRule>
  </conditionalFormatting>
  <conditionalFormatting sqref="M6:O6">
    <cfRule type="expression" dxfId="18" priority="11">
      <formula>$M$6="x"</formula>
    </cfRule>
  </conditionalFormatting>
  <conditionalFormatting sqref="P5:Q5">
    <cfRule type="expression" dxfId="17" priority="2">
      <formula>$P$5="x"</formula>
    </cfRule>
  </conditionalFormatting>
  <conditionalFormatting sqref="P6:Q6">
    <cfRule type="expression" dxfId="16" priority="4">
      <formula>$P$6="x"</formula>
    </cfRule>
  </conditionalFormatting>
  <dataValidations count="1">
    <dataValidation type="textLength" operator="equal" showErrorMessage="1" error="Please enter a single &quot;x&quot; or leave the space blank." prompt="Please type a single &quot;x&quot; then ENTER if this criterion applies to the NITAG." sqref="G5:G6 J5:J6 M5:M6 P6" xr:uid="{00000000-0002-0000-0700-000000000000}">
      <formula1>1</formula1>
      <formula2>0</formula2>
    </dataValidation>
  </dataValidations>
  <pageMargins left="0.25" right="0.25" top="0.75" bottom="0.75" header="0.511811023622047" footer="0.511811023622047"/>
  <pageSetup fitToHeight="0" orientation="landscape" horizontalDpi="300" verticalDpi="300"/>
  <legacy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Feuil9">
    <pageSetUpPr fitToPage="1"/>
  </sheetPr>
  <dimension ref="A1:S19"/>
  <sheetViews>
    <sheetView showGridLines="0" showRowColHeaders="0" zoomScaleNormal="100" workbookViewId="0">
      <selection activeCell="G5" sqref="G5"/>
    </sheetView>
  </sheetViews>
  <sheetFormatPr baseColWidth="10" defaultColWidth="0" defaultRowHeight="12.75" zeroHeight="1" x14ac:dyDescent="0.2"/>
  <cols>
    <col min="1" max="1" width="1.140625" style="47" customWidth="1"/>
    <col min="2" max="2" width="2.42578125" style="47" customWidth="1"/>
    <col min="3" max="3" width="14.140625" style="47" customWidth="1"/>
    <col min="4" max="4" width="3.85546875" style="47" customWidth="1"/>
    <col min="5" max="5" width="26.42578125" style="48" customWidth="1"/>
    <col min="6" max="6" width="0.85546875" style="48" customWidth="1"/>
    <col min="7" max="7" width="3.85546875" style="47" customWidth="1"/>
    <col min="8" max="8" width="26.42578125" style="48" customWidth="1"/>
    <col min="9" max="9" width="0.85546875" style="48" customWidth="1"/>
    <col min="10" max="10" width="3.7109375" style="47" customWidth="1"/>
    <col min="11" max="11" width="26.42578125" style="48" customWidth="1"/>
    <col min="12" max="12" width="0.85546875" style="48" customWidth="1"/>
    <col min="13" max="13" width="3.7109375" style="47" customWidth="1"/>
    <col min="14" max="14" width="26.42578125" style="48" customWidth="1"/>
    <col min="15" max="15" width="0.85546875" style="48" customWidth="1"/>
    <col min="16" max="16" width="3.7109375" style="47" customWidth="1"/>
    <col min="17" max="17" width="26.42578125" style="48" customWidth="1"/>
    <col min="18" max="18" width="17" style="47" customWidth="1"/>
    <col min="19" max="19" width="1" style="47" customWidth="1"/>
    <col min="20" max="16384" width="8.85546875" style="47" hidden="1"/>
  </cols>
  <sheetData>
    <row r="1" spans="2:18" x14ac:dyDescent="0.2"/>
    <row r="2" spans="2:18" ht="17.25" customHeight="1" x14ac:dyDescent="0.25">
      <c r="B2" s="49" t="s">
        <v>152</v>
      </c>
      <c r="C2" s="50"/>
      <c r="D2" s="50"/>
      <c r="E2" s="51"/>
      <c r="F2" s="51"/>
      <c r="G2" s="50"/>
      <c r="H2" s="89"/>
      <c r="I2" s="89"/>
    </row>
    <row r="3" spans="2:18" ht="7.5" customHeight="1" x14ac:dyDescent="0.2"/>
    <row r="4" spans="2:18" ht="13.5" customHeight="1" x14ac:dyDescent="0.25">
      <c r="B4" s="54"/>
      <c r="C4" s="54"/>
      <c r="D4" s="139" t="s">
        <v>30</v>
      </c>
      <c r="E4" s="140"/>
      <c r="F4" s="55"/>
      <c r="G4" s="139" t="s">
        <v>31</v>
      </c>
      <c r="H4" s="140"/>
      <c r="I4" s="55"/>
      <c r="J4" s="139" t="s">
        <v>32</v>
      </c>
      <c r="K4" s="140"/>
      <c r="L4" s="55"/>
      <c r="M4" s="139" t="s">
        <v>33</v>
      </c>
      <c r="N4" s="140"/>
      <c r="O4" s="55"/>
      <c r="P4" s="139" t="s">
        <v>34</v>
      </c>
      <c r="Q4" s="140"/>
      <c r="R4" s="56" t="s">
        <v>35</v>
      </c>
    </row>
    <row r="5" spans="2:18" ht="196.5" customHeight="1" x14ac:dyDescent="0.2">
      <c r="B5" s="57">
        <v>1</v>
      </c>
      <c r="C5" s="58" t="s">
        <v>153</v>
      </c>
      <c r="D5" s="59" t="str">
        <f>IF(G5="X","N/D",IF(J5="x","N/D",IF(M5="x","N/D",IF(P5="x","N/D","x"))))</f>
        <v>x</v>
      </c>
      <c r="E5" s="60" t="s">
        <v>154</v>
      </c>
      <c r="F5" s="61"/>
      <c r="G5" s="8"/>
      <c r="H5" s="62" t="s">
        <v>155</v>
      </c>
      <c r="I5" s="61"/>
      <c r="J5" s="8"/>
      <c r="K5" s="60" t="s">
        <v>156</v>
      </c>
      <c r="L5" s="61"/>
      <c r="M5" s="8"/>
      <c r="N5" s="62" t="s">
        <v>157</v>
      </c>
      <c r="O5" s="61"/>
      <c r="P5" s="10"/>
      <c r="Q5" s="75" t="s">
        <v>158</v>
      </c>
      <c r="R5" s="68" t="str">
        <f>IF(ISNUMBER(SEARCH("x",D5)),"Básico",IF(AND((ISNUMBER(SEARCH("x",G5))),(ISNUMBER(SEARCH("x",J5))),(ISNUMBER(SEARCH("x",M5))),(ISNUMBER(SEARCH("x",P5)))),"Vanguarda",IF(AND((ISNUMBER(SEARCH("x",G5))),(ISNUMBER(SEARCH("x",J5))),(ISTEXT(M5))),"Avançado",IF(AND((ISNUMBER(SEARCH("x",G5))),(ISNUMBER(SEARCH("x",J5)))),"Intermediário",IF(AND((ISNUMBER(SEARCH("x",G5)))),"Em desenvolvimento","Básico")))))</f>
        <v>Básico</v>
      </c>
    </row>
    <row r="6" spans="2:18" ht="138.75" customHeight="1" x14ac:dyDescent="0.2">
      <c r="B6" s="69">
        <v>2</v>
      </c>
      <c r="C6" s="58" t="s">
        <v>159</v>
      </c>
      <c r="D6" s="59" t="str">
        <f>IF(G6="X","N/D",IF(J6="x","N/D",IF(M6="x","N/D",IF(P6="x","N/D","x"))))</f>
        <v>x</v>
      </c>
      <c r="E6" s="60" t="s">
        <v>160</v>
      </c>
      <c r="F6" s="61"/>
      <c r="G6" s="8"/>
      <c r="H6" s="62" t="s">
        <v>161</v>
      </c>
      <c r="I6" s="61"/>
      <c r="J6" s="8"/>
      <c r="K6" s="60" t="s">
        <v>162</v>
      </c>
      <c r="L6" s="71"/>
      <c r="M6" s="8"/>
      <c r="N6" s="60" t="s">
        <v>163</v>
      </c>
      <c r="O6" s="61"/>
      <c r="P6" s="8"/>
      <c r="Q6" s="70" t="s">
        <v>164</v>
      </c>
      <c r="R6" s="68" t="str">
        <f>IF(ISNUMBER(SEARCH("x",D6)),"Básico",IF(AND((ISNUMBER(SEARCH("x",G6))),(ISNUMBER(SEARCH("x",J6))),(ISNUMBER(SEARCH("x",M6))),(ISNUMBER(SEARCH("x",P6)))),"Vanguarda",IF(AND((ISNUMBER(SEARCH("x",G6))),(ISNUMBER(SEARCH("x",J6))),(ISTEXT(M6))),"Avançado",IF(AND((ISNUMBER(SEARCH("x",G6))),(ISNUMBER(SEARCH("x",J6)))),"Intermediário",IF(AND((ISNUMBER(SEARCH("x",G6)))),"Em desenvolvimento","Básico")))))</f>
        <v>Básico</v>
      </c>
    </row>
    <row r="7" spans="2:18" ht="7.5" customHeight="1" x14ac:dyDescent="0.2">
      <c r="B7" s="76"/>
      <c r="C7" s="76"/>
      <c r="D7" s="77"/>
      <c r="E7" s="76"/>
      <c r="F7" s="76"/>
      <c r="G7" s="78"/>
      <c r="H7" s="76"/>
      <c r="I7" s="76"/>
      <c r="J7" s="78"/>
      <c r="K7" s="100"/>
      <c r="L7" s="100"/>
      <c r="N7" s="98"/>
      <c r="O7" s="98"/>
      <c r="P7" s="78"/>
      <c r="Q7" s="79"/>
      <c r="R7" s="80"/>
    </row>
    <row r="8" spans="2:18" ht="36" customHeight="1" x14ac:dyDescent="0.2">
      <c r="B8" s="81"/>
      <c r="C8" s="81"/>
      <c r="D8" s="81"/>
      <c r="G8" s="81"/>
      <c r="J8" s="81"/>
      <c r="K8" s="101"/>
      <c r="L8" s="101"/>
      <c r="M8" s="102"/>
      <c r="N8" s="51"/>
      <c r="O8" s="51"/>
      <c r="P8" s="82"/>
      <c r="Q8" s="83" t="s">
        <v>59</v>
      </c>
      <c r="R8" s="84" t="str">
        <f>IF(OR(R5="Básico",R6="Básico"),"Básico",IF(OR(R5="Em desenvolvimento",R6="Em desenvolvimento"),"Em desenvolvimento",IF(OR(R5="Intermediário",R6="Intermediário"),"Intermediário",IF(OR(R5="Avançado",R6="Avançado"),"Avançado",IF(OR(R5="Vanguarda",R6="Vanguarda"),"Vanguarda","Aguardando resultado")))))</f>
        <v>Básico</v>
      </c>
    </row>
    <row r="9" spans="2:18" ht="13.5" customHeight="1" x14ac:dyDescent="0.2">
      <c r="E9" s="85"/>
      <c r="F9" s="85"/>
    </row>
    <row r="10" spans="2:18" ht="69" customHeight="1" x14ac:dyDescent="0.25">
      <c r="B10" s="146" t="s">
        <v>60</v>
      </c>
      <c r="C10" s="147"/>
      <c r="D10" s="148"/>
      <c r="E10" s="144"/>
      <c r="F10" s="144"/>
      <c r="G10" s="144"/>
      <c r="H10" s="144"/>
      <c r="I10" s="144"/>
      <c r="J10" s="144"/>
      <c r="K10" s="144"/>
      <c r="L10" s="144"/>
      <c r="M10" s="144"/>
      <c r="N10" s="144"/>
      <c r="O10" s="144"/>
      <c r="P10" s="144"/>
      <c r="Q10" s="144"/>
      <c r="R10" s="145"/>
    </row>
    <row r="11" spans="2:18" ht="9.75" customHeight="1" x14ac:dyDescent="0.2"/>
    <row r="12" spans="2:18" ht="13.5" customHeight="1" x14ac:dyDescent="0.2">
      <c r="B12" s="86" t="s">
        <v>61</v>
      </c>
    </row>
    <row r="13" spans="2:18" ht="13.5" customHeight="1" x14ac:dyDescent="0.2">
      <c r="B13" s="87" t="s">
        <v>62</v>
      </c>
    </row>
    <row r="14" spans="2:18" ht="13.5" customHeight="1" x14ac:dyDescent="0.2">
      <c r="B14" s="87" t="s">
        <v>63</v>
      </c>
    </row>
    <row r="15" spans="2:18" ht="13.5" customHeight="1" x14ac:dyDescent="0.2">
      <c r="B15" s="87" t="s">
        <v>64</v>
      </c>
    </row>
    <row r="16" spans="2:18" ht="13.5" customHeight="1" x14ac:dyDescent="0.2">
      <c r="B16" s="87" t="s">
        <v>65</v>
      </c>
    </row>
    <row r="17" spans="2:19" ht="13.5" customHeight="1" x14ac:dyDescent="0.2">
      <c r="B17" s="87" t="s">
        <v>66</v>
      </c>
    </row>
    <row r="18" spans="2:19" s="88" customFormat="1" ht="28.5" customHeight="1" x14ac:dyDescent="0.2">
      <c r="B18" s="141" t="s">
        <v>67</v>
      </c>
      <c r="C18" s="142"/>
      <c r="D18" s="142"/>
      <c r="E18" s="142"/>
      <c r="F18" s="142"/>
      <c r="G18" s="142"/>
      <c r="H18" s="142"/>
      <c r="I18" s="142"/>
      <c r="J18" s="142"/>
      <c r="K18" s="142"/>
      <c r="L18" s="142"/>
      <c r="M18" s="142"/>
      <c r="N18" s="142"/>
      <c r="O18" s="142"/>
      <c r="P18" s="142"/>
      <c r="Q18" s="142"/>
      <c r="R18" s="142"/>
      <c r="S18" s="47"/>
    </row>
    <row r="19" spans="2:19" ht="13.5" customHeight="1" x14ac:dyDescent="0.2">
      <c r="B19" s="87"/>
    </row>
  </sheetData>
  <sheetProtection algorithmName="SHA-512" hashValue="qaWJU7U9IGX9cEwUjMs3SBu6Do94mpKx5WCrYWIJKMac/eOBkyW2pXMKqQZ9yHbbwhvVI93VHQv6t1Q2wH0G+A==" saltValue="luFduFDzRIZWsTdtRNmtSA==" spinCount="100000" sheet="1" objects="1" scenarios="1" selectLockedCells="1"/>
  <mergeCells count="8">
    <mergeCell ref="G4:H4"/>
    <mergeCell ref="P4:Q4"/>
    <mergeCell ref="J4:K4"/>
    <mergeCell ref="B18:R18"/>
    <mergeCell ref="D10:R10"/>
    <mergeCell ref="B10:C10"/>
    <mergeCell ref="D4:E4"/>
    <mergeCell ref="M4:N4"/>
  </mergeCells>
  <conditionalFormatting sqref="D5:E5">
    <cfRule type="expression" dxfId="15" priority="12">
      <formula>$D$5="N/d"</formula>
    </cfRule>
    <cfRule type="expression" dxfId="14" priority="13">
      <formula>$D$5="x"</formula>
    </cfRule>
  </conditionalFormatting>
  <conditionalFormatting sqref="D6:E6">
    <cfRule type="expression" dxfId="13" priority="6">
      <formula>$D$6="n/d"</formula>
    </cfRule>
    <cfRule type="expression" dxfId="12" priority="7">
      <formula>$D$6="x"</formula>
    </cfRule>
  </conditionalFormatting>
  <conditionalFormatting sqref="G5:I5">
    <cfRule type="expression" dxfId="11" priority="15">
      <formula>$G$5="x"</formula>
    </cfRule>
  </conditionalFormatting>
  <conditionalFormatting sqref="G6:I6">
    <cfRule type="expression" dxfId="10" priority="8">
      <formula>$G$6="x"</formula>
    </cfRule>
  </conditionalFormatting>
  <conditionalFormatting sqref="J6:K6">
    <cfRule type="expression" dxfId="9" priority="2">
      <formula>$J$6="x"</formula>
    </cfRule>
  </conditionalFormatting>
  <conditionalFormatting sqref="J5:L5">
    <cfRule type="expression" dxfId="8" priority="14">
      <formula>$J$5="x"</formula>
    </cfRule>
  </conditionalFormatting>
  <conditionalFormatting sqref="L6">
    <cfRule type="expression" dxfId="7" priority="3">
      <formula>$P$7="x"</formula>
    </cfRule>
    <cfRule type="expression" dxfId="6" priority="4">
      <formula>$M$7="x"</formula>
    </cfRule>
  </conditionalFormatting>
  <conditionalFormatting sqref="M5:O5">
    <cfRule type="expression" dxfId="5" priority="11">
      <formula>$M$5="x"</formula>
    </cfRule>
  </conditionalFormatting>
  <conditionalFormatting sqref="M6:O6">
    <cfRule type="expression" dxfId="4" priority="9">
      <formula>$M$6="x"</formula>
    </cfRule>
  </conditionalFormatting>
  <conditionalFormatting sqref="P5:Q5">
    <cfRule type="expression" dxfId="3" priority="10">
      <formula>$P$5="x"</formula>
    </cfRule>
  </conditionalFormatting>
  <conditionalFormatting sqref="P6:Q6">
    <cfRule type="expression" dxfId="2" priority="5">
      <formula>$P$6="x"</formula>
    </cfRule>
  </conditionalFormatting>
  <dataValidations count="2">
    <dataValidation type="textLength" operator="equal" showErrorMessage="1" error="Please enter a single &quot;x&quot; or leave the space blank." prompt="Please type a single &quot;x&quot; then ENTER if this criterion applies to the NITAG." sqref="G5:G6 J5:J6 M5:M6 P6" xr:uid="{00000000-0002-0000-0800-000000000000}">
      <formula1>1</formula1>
      <formula2>0</formula2>
    </dataValidation>
    <dataValidation type="textLength" operator="equal" showInputMessage="1" showErrorMessage="1" error="Please enter a single &quot;x&quot; or leave the space blank." sqref="P5" xr:uid="{00000000-0002-0000-0800-000001000000}">
      <formula1>1</formula1>
      <formula2>0</formula2>
    </dataValidation>
  </dataValidations>
  <pageMargins left="0.25" right="0.25" top="0.75" bottom="0.75" header="0.511811023622047" footer="0.511811023622047"/>
  <pageSetup fitToHeight="0" orientation="landscape" horizontalDpi="300" verticalDpi="300"/>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14</vt:i4>
      </vt:variant>
      <vt:variant>
        <vt:lpstr>Plages nommées</vt:lpstr>
      </vt:variant>
      <vt:variant>
        <vt:i4>19</vt:i4>
      </vt:variant>
    </vt:vector>
  </HeadingPairs>
  <TitlesOfParts>
    <vt:vector size="33" baseType="lpstr">
      <vt:lpstr>Capa</vt:lpstr>
      <vt:lpstr>Instruções</vt:lpstr>
      <vt:lpstr>Ind. 1</vt:lpstr>
      <vt:lpstr>Ind. 2</vt:lpstr>
      <vt:lpstr>Ind. 3</vt:lpstr>
      <vt:lpstr>Ind. 4</vt:lpstr>
      <vt:lpstr>Ind. 5</vt:lpstr>
      <vt:lpstr>Ind. 6</vt:lpstr>
      <vt:lpstr>Ind. 7</vt:lpstr>
      <vt:lpstr>Resumo</vt:lpstr>
      <vt:lpstr>Definições</vt:lpstr>
      <vt:lpstr>Ferramenta de coleta de dados</vt:lpstr>
      <vt:lpstr>Export sheet</vt:lpstr>
      <vt:lpstr>Source</vt:lpstr>
      <vt:lpstr>Definições!_Toc91076098</vt:lpstr>
      <vt:lpstr>Definições!_Toc91076099</vt:lpstr>
      <vt:lpstr>Definições!_Toc91076100</vt:lpstr>
      <vt:lpstr>Definições!_Toc91076101</vt:lpstr>
      <vt:lpstr>Definições!_Toc91076102</vt:lpstr>
      <vt:lpstr>Definições!_Toc91076103</vt:lpstr>
      <vt:lpstr>Definições!_Toc91076104</vt:lpstr>
      <vt:lpstr>Definições!_Toc94187223</vt:lpstr>
      <vt:lpstr>hash</vt:lpstr>
      <vt:lpstr>maturity_source</vt:lpstr>
      <vt:lpstr>Type_assessment</vt:lpstr>
      <vt:lpstr>'Ind. 1'!Zone_d_impression</vt:lpstr>
      <vt:lpstr>'Ind. 2'!Zone_d_impression</vt:lpstr>
      <vt:lpstr>'Ind. 3'!Zone_d_impression</vt:lpstr>
      <vt:lpstr>'Ind. 4'!Zone_d_impression</vt:lpstr>
      <vt:lpstr>'Ind. 5'!Zone_d_impression</vt:lpstr>
      <vt:lpstr>'Ind. 6'!Zone_d_impression</vt:lpstr>
      <vt:lpstr>'Ind. 7'!Zone_d_impression</vt:lpstr>
      <vt:lpstr>Resumo!Zone_d_impression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kari knisely</dc:creator>
  <cp:lastModifiedBy>THOMAS LIVERZAY</cp:lastModifiedBy>
  <cp:revision>2</cp:revision>
  <cp:lastPrinted>2022-09-22T16:52:36Z</cp:lastPrinted>
  <dcterms:created xsi:type="dcterms:W3CDTF">2022-02-03T20:34:24Z</dcterms:created>
  <dcterms:modified xsi:type="dcterms:W3CDTF">2025-01-24T07:35:42Z</dcterms:modified>
  <dc:language>fr-FR</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af03ff0-41c5-4c41-b55e-fabb8fae94be_ActionId">
    <vt:lpwstr>7b1356a4-7c57-4705-893c-fbe3e3857093</vt:lpwstr>
  </property>
  <property fmtid="{D5CDD505-2E9C-101B-9397-08002B2CF9AE}" pid="3" name="MSIP_Label_8af03ff0-41c5-4c41-b55e-fabb8fae94be_ContentBits">
    <vt:lpwstr>0</vt:lpwstr>
  </property>
  <property fmtid="{D5CDD505-2E9C-101B-9397-08002B2CF9AE}" pid="4" name="MSIP_Label_8af03ff0-41c5-4c41-b55e-fabb8fae94be_Enabled">
    <vt:lpwstr>true</vt:lpwstr>
  </property>
  <property fmtid="{D5CDD505-2E9C-101B-9397-08002B2CF9AE}" pid="5" name="MSIP_Label_8af03ff0-41c5-4c41-b55e-fabb8fae94be_Method">
    <vt:lpwstr>Privileged</vt:lpwstr>
  </property>
  <property fmtid="{D5CDD505-2E9C-101B-9397-08002B2CF9AE}" pid="6" name="MSIP_Label_8af03ff0-41c5-4c41-b55e-fabb8fae94be_Name">
    <vt:lpwstr>8af03ff0-41c5-4c41-b55e-fabb8fae94be</vt:lpwstr>
  </property>
  <property fmtid="{D5CDD505-2E9C-101B-9397-08002B2CF9AE}" pid="7" name="MSIP_Label_8af03ff0-41c5-4c41-b55e-fabb8fae94be_SetDate">
    <vt:lpwstr>2022-06-22T17:27:21Z</vt:lpwstr>
  </property>
  <property fmtid="{D5CDD505-2E9C-101B-9397-08002B2CF9AE}" pid="8" name="MSIP_Label_8af03ff0-41c5-4c41-b55e-fabb8fae94be_SiteId">
    <vt:lpwstr>9ce70869-60db-44fd-abe8-d2767077fc8f</vt:lpwstr>
  </property>
</Properties>
</file>