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8.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E:\Thomas-Commun\code\thomaslvz\nmat-form\excel_form\templates\v2\"/>
    </mc:Choice>
  </mc:AlternateContent>
  <xr:revisionPtr revIDLastSave="0" documentId="13_ncr:1_{84BD3049-F7AA-47FC-BB70-DFD593144956}" xr6:coauthVersionLast="47" xr6:coauthVersionMax="47" xr10:uidLastSave="{00000000-0000-0000-0000-000000000000}"/>
  <bookViews>
    <workbookView xWindow="-120" yWindow="-120" windowWidth="29040" windowHeight="15840" tabRatio="719" xr2:uid="{00000000-000D-0000-FFFF-FFFF00000000}"/>
  </bookViews>
  <sheets>
    <sheet name="الغلاف" sheetId="1" r:id="rId1"/>
    <sheet name="التعليمات" sheetId="2" r:id="rId2"/>
    <sheet name="المؤشر 1" sheetId="3" r:id="rId3"/>
    <sheet name="المؤشر 2" sheetId="4" r:id="rId4"/>
    <sheet name="المؤشر 3" sheetId="5" r:id="rId5"/>
    <sheet name="المؤشر 4" sheetId="6" r:id="rId6"/>
    <sheet name="المؤشر 5" sheetId="7" r:id="rId7"/>
    <sheet name="المؤشر 6" sheetId="8" r:id="rId8"/>
    <sheet name="المؤشر 7" sheetId="9" r:id="rId9"/>
    <sheet name="ملخص" sheetId="10" r:id="rId10"/>
    <sheet name="التعريفات" sheetId="11" r:id="rId11"/>
    <sheet name="أداة جمع البيانات" sheetId="17" r:id="rId12"/>
    <sheet name="Export sheet" sheetId="15" state="hidden" r:id="rId13"/>
    <sheet name="Source" sheetId="16" state="hidden" r:id="rId14"/>
  </sheets>
  <definedNames>
    <definedName name="_xlnm._FilterDatabase" localSheetId="13" hidden="1">Source!$A$1:$B$183</definedName>
    <definedName name="_Hlk90904726" localSheetId="1">التعليمات!#REF!</definedName>
    <definedName name="_Toc91076098" localSheetId="10">التعريفات!$B$4</definedName>
    <definedName name="_Toc91076099" localSheetId="10">التعريفات!$B$51</definedName>
    <definedName name="_Toc91076100" localSheetId="10">التعريفات!$B$63</definedName>
    <definedName name="_Toc91076101" localSheetId="10">التعريفات!$B$94</definedName>
    <definedName name="_Toc91076102" localSheetId="10">التعريفات!$B$121</definedName>
    <definedName name="_Toc91076103" localSheetId="10">التعريفات!$B$130</definedName>
    <definedName name="_Toc91076104" localSheetId="10">التعريفات!$B$136</definedName>
    <definedName name="_Toc94187223" localSheetId="10">التعريفات!$B$2</definedName>
    <definedName name="hash">'Export sheet'!$H$52</definedName>
    <definedName name="List_geo_zone">OFFSET(Source!$A$2,0,0,COUNTA(Source!$A:$A)-1,1)</definedName>
    <definedName name="maturity_source">Source!$F$1:$G$6</definedName>
    <definedName name="Type_assessment">Source!$J$2:$J$3</definedName>
    <definedName name="_xlnm.Print_Area" localSheetId="2">'المؤشر 1'!$B$2:$R$12</definedName>
    <definedName name="_xlnm.Print_Area" localSheetId="3">'المؤشر 2'!$B$2:$R$11</definedName>
    <definedName name="_xlnm.Print_Area" localSheetId="4">'المؤشر 3'!$B$2:$R$12</definedName>
    <definedName name="_xlnm.Print_Area" localSheetId="5">'المؤشر 4'!$B$2:$R$11</definedName>
    <definedName name="_xlnm.Print_Area" localSheetId="6">'المؤشر 5'!$B$2:$R$10</definedName>
    <definedName name="_xlnm.Print_Area" localSheetId="7">'المؤشر 6'!$B$2:$R$10</definedName>
    <definedName name="_xlnm.Print_Area" localSheetId="8">'المؤشر 7'!$B$2:$R$10</definedName>
    <definedName name="_xlnm.Print_Area" localSheetId="9">ملخص!$B$2:$F$66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0" l="1"/>
  <c r="F4" i="10"/>
  <c r="B9" i="10" l="1"/>
  <c r="E8" i="10"/>
  <c r="C5" i="10"/>
  <c r="E4" i="10"/>
  <c r="D101" i="10"/>
  <c r="C100" i="10"/>
  <c r="E100" i="10" s="1"/>
  <c r="C97" i="10"/>
  <c r="E97" i="10" s="1"/>
  <c r="D6" i="9"/>
  <c r="R6" i="9" s="1"/>
  <c r="D5" i="9"/>
  <c r="R5" i="9" s="1"/>
  <c r="R6" i="8"/>
  <c r="D6" i="8"/>
  <c r="P5" i="8"/>
  <c r="C99" i="10" s="1"/>
  <c r="E99" i="10" s="1"/>
  <c r="D5" i="8"/>
  <c r="R5" i="8" s="1"/>
  <c r="R8" i="8" s="1"/>
  <c r="C38" i="10" s="1"/>
  <c r="D6" i="7"/>
  <c r="R6" i="7" s="1"/>
  <c r="M5" i="7"/>
  <c r="C98" i="10" s="1"/>
  <c r="E98" i="10" s="1"/>
  <c r="R7" i="6"/>
  <c r="D7" i="6"/>
  <c r="D6" i="6"/>
  <c r="R6" i="6" s="1"/>
  <c r="P5" i="6"/>
  <c r="D5" i="6" s="1"/>
  <c r="R5" i="6" s="1"/>
  <c r="R9" i="6" s="1"/>
  <c r="C32" i="10" s="1"/>
  <c r="R8" i="5"/>
  <c r="D8" i="5"/>
  <c r="P7" i="5"/>
  <c r="C96" i="10" s="1"/>
  <c r="E96" i="10" s="1"/>
  <c r="D7" i="5"/>
  <c r="R7" i="5" s="1"/>
  <c r="R6" i="5"/>
  <c r="D6" i="5"/>
  <c r="D5" i="5"/>
  <c r="R5" i="5" s="1"/>
  <c r="P7" i="4"/>
  <c r="M7" i="4"/>
  <c r="C95" i="10" s="1"/>
  <c r="E95" i="10" s="1"/>
  <c r="J7" i="4"/>
  <c r="D7" i="4" s="1"/>
  <c r="R7" i="4" s="1"/>
  <c r="D6" i="4"/>
  <c r="R6" i="4" s="1"/>
  <c r="R5" i="4"/>
  <c r="R9" i="4" s="1"/>
  <c r="C26" i="10" s="1"/>
  <c r="D5" i="4"/>
  <c r="D8" i="3"/>
  <c r="R8" i="3" s="1"/>
  <c r="J7" i="3"/>
  <c r="D7" i="3" s="1"/>
  <c r="R7" i="3" s="1"/>
  <c r="D6" i="3"/>
  <c r="R6" i="3" s="1"/>
  <c r="P5" i="3"/>
  <c r="M5" i="3"/>
  <c r="J5" i="3"/>
  <c r="E39" i="15"/>
  <c r="E36" i="15"/>
  <c r="E41" i="15"/>
  <c r="F43" i="15"/>
  <c r="E21" i="15"/>
  <c r="F3" i="15"/>
  <c r="F36" i="15"/>
  <c r="E12" i="15"/>
  <c r="E29" i="15"/>
  <c r="E14" i="15"/>
  <c r="E32" i="15"/>
  <c r="F27" i="15"/>
  <c r="E22" i="15"/>
  <c r="E49" i="15"/>
  <c r="E34" i="15"/>
  <c r="E31" i="15"/>
  <c r="E20" i="15"/>
  <c r="F37" i="15"/>
  <c r="E28" i="15"/>
  <c r="F26" i="15"/>
  <c r="E6" i="15"/>
  <c r="F51" i="15"/>
  <c r="E44" i="15"/>
  <c r="F49" i="15"/>
  <c r="F16" i="15"/>
  <c r="F18" i="15"/>
  <c r="F11" i="15"/>
  <c r="F31" i="15"/>
  <c r="F33" i="15"/>
  <c r="F22" i="15"/>
  <c r="E23" i="15"/>
  <c r="E27" i="15"/>
  <c r="F13" i="15"/>
  <c r="F30" i="15"/>
  <c r="F46" i="15"/>
  <c r="F10" i="15"/>
  <c r="E50" i="15"/>
  <c r="F2" i="15"/>
  <c r="F50" i="15"/>
  <c r="E7" i="15"/>
  <c r="E42" i="15"/>
  <c r="E37" i="15"/>
  <c r="F45" i="15"/>
  <c r="F23" i="15"/>
  <c r="E46" i="15"/>
  <c r="F19" i="15"/>
  <c r="E40" i="15"/>
  <c r="E43" i="15"/>
  <c r="E4" i="15"/>
  <c r="F25" i="15"/>
  <c r="F38" i="15"/>
  <c r="F42" i="15"/>
  <c r="E15" i="15"/>
  <c r="E16" i="15"/>
  <c r="F12" i="15"/>
  <c r="E9" i="15"/>
  <c r="F17" i="15"/>
  <c r="E8" i="15"/>
  <c r="E35" i="15"/>
  <c r="E38" i="15"/>
  <c r="E47" i="15"/>
  <c r="F6" i="15"/>
  <c r="F40" i="15"/>
  <c r="F9" i="15"/>
  <c r="F47" i="15"/>
  <c r="F28" i="15"/>
  <c r="F41" i="15"/>
  <c r="E3" i="15"/>
  <c r="F14" i="15"/>
  <c r="E18" i="15"/>
  <c r="E25" i="15"/>
  <c r="F21" i="15"/>
  <c r="F39" i="15"/>
  <c r="F32" i="15"/>
  <c r="E11" i="15"/>
  <c r="F35" i="15"/>
  <c r="E45" i="15"/>
  <c r="F20" i="15"/>
  <c r="E17" i="15"/>
  <c r="E30" i="15"/>
  <c r="E51" i="15"/>
  <c r="F8" i="15"/>
  <c r="F34" i="15"/>
  <c r="E10" i="15"/>
  <c r="E26" i="15"/>
  <c r="F15" i="15"/>
  <c r="E13" i="15"/>
  <c r="F24" i="15"/>
  <c r="E19" i="15"/>
  <c r="F29" i="15"/>
  <c r="F7" i="15"/>
  <c r="E24" i="15"/>
  <c r="F44" i="15"/>
  <c r="E2" i="15"/>
  <c r="E5" i="15"/>
  <c r="E33" i="15"/>
  <c r="F5" i="15"/>
  <c r="F4" i="15"/>
  <c r="R8" i="9" l="1"/>
  <c r="C41" i="10" s="1"/>
  <c r="D5" i="3"/>
  <c r="R5" i="3" s="1"/>
  <c r="R10" i="3" s="1"/>
  <c r="C23" i="10" s="1"/>
  <c r="R10" i="5"/>
  <c r="C29" i="10" s="1"/>
  <c r="C94" i="10"/>
  <c r="D5" i="7"/>
  <c r="R5" i="7" s="1"/>
  <c r="R8" i="7" s="1"/>
  <c r="C35" i="10" s="1"/>
  <c r="G45" i="15"/>
  <c r="G35" i="15"/>
  <c r="G12" i="15"/>
  <c r="G3" i="15"/>
  <c r="G20" i="15"/>
  <c r="G32" i="15"/>
  <c r="G30" i="15"/>
  <c r="G15" i="15"/>
  <c r="G5" i="15"/>
  <c r="G26" i="15"/>
  <c r="G44" i="15"/>
  <c r="G36" i="15"/>
  <c r="G39" i="15"/>
  <c r="G6" i="15"/>
  <c r="G23" i="15"/>
  <c r="G8" i="15"/>
  <c r="G28" i="15"/>
  <c r="G33" i="15"/>
  <c r="G4" i="15"/>
  <c r="G24" i="15"/>
  <c r="G17" i="15"/>
  <c r="G31" i="15"/>
  <c r="G43" i="15"/>
  <c r="G47" i="15"/>
  <c r="G11" i="15"/>
  <c r="G49" i="15"/>
  <c r="G16" i="15"/>
  <c r="G46" i="15"/>
  <c r="G22" i="15"/>
  <c r="G21" i="15"/>
  <c r="G51" i="15"/>
  <c r="G7" i="15"/>
  <c r="G38" i="15"/>
  <c r="G29" i="15"/>
  <c r="G42" i="15"/>
  <c r="G37" i="15"/>
  <c r="G2" i="15"/>
  <c r="G9" i="15"/>
  <c r="G25" i="15"/>
  <c r="G40" i="15"/>
  <c r="G13" i="15"/>
  <c r="G19" i="15"/>
  <c r="G14" i="15"/>
  <c r="G27" i="15"/>
  <c r="G50" i="15"/>
  <c r="G34" i="15"/>
  <c r="G10" i="15"/>
  <c r="G41" i="15"/>
  <c r="G18" i="15"/>
  <c r="C101" i="10" l="1"/>
  <c r="E101" i="10" s="1"/>
  <c r="F46" i="10" s="1"/>
  <c r="E94" i="10"/>
  <c r="H38" i="15"/>
  <c r="H43" i="15"/>
  <c r="H22" i="15"/>
  <c r="H42" i="15"/>
  <c r="H21" i="15"/>
  <c r="H6" i="15"/>
  <c r="H33" i="15"/>
  <c r="H2" i="15"/>
  <c r="H18" i="15"/>
  <c r="H35" i="15"/>
  <c r="H46" i="15"/>
  <c r="H41" i="15"/>
  <c r="H17" i="15"/>
  <c r="H36" i="15"/>
  <c r="H40" i="15"/>
  <c r="H39" i="15"/>
  <c r="H8" i="15"/>
  <c r="H4" i="15"/>
  <c r="H30" i="15"/>
  <c r="H15" i="15"/>
  <c r="H23" i="15"/>
  <c r="H19" i="15"/>
  <c r="H50" i="15"/>
  <c r="H51" i="15"/>
  <c r="H9" i="15"/>
  <c r="H28" i="15"/>
  <c r="H29" i="15"/>
  <c r="H10" i="15"/>
  <c r="H34" i="15"/>
  <c r="H20" i="15"/>
  <c r="H27" i="15"/>
  <c r="H11" i="15"/>
  <c r="H25" i="15"/>
  <c r="H24" i="15"/>
  <c r="H37" i="15"/>
  <c r="H26" i="15"/>
  <c r="H14" i="15"/>
  <c r="H3" i="15"/>
  <c r="H45" i="15"/>
  <c r="H7" i="15"/>
  <c r="H32" i="15"/>
  <c r="H12" i="15"/>
  <c r="H49" i="15"/>
  <c r="H44" i="15"/>
  <c r="H47" i="15"/>
  <c r="H16" i="15"/>
  <c r="H5" i="15"/>
  <c r="H31" i="15"/>
  <c r="H13" i="15"/>
  <c r="H4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200-000001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 ref="D6" authorId="0" shapeId="0" xr:uid="{00000000-0006-0000-0200-000002000000}">
      <text>
        <r>
          <rPr>
            <sz val="11"/>
            <color theme="1"/>
            <rFont val="Calibri"/>
            <family val="2"/>
            <charset val="1"/>
          </rPr>
          <t>"أساسي" هو الإدخال الافتراضي. ستتم إزالة علامة  من هذه الخلية "x"
 بمجرد تحديد أي مستوى آخر</t>
        </r>
      </text>
    </comment>
    <comment ref="D7" authorId="0" shapeId="0" xr:uid="{00000000-0006-0000-0200-000003000000}">
      <text>
        <r>
          <rPr>
            <sz val="11"/>
            <color theme="1"/>
            <rFont val="Calibri"/>
            <family val="2"/>
            <charset val="1"/>
          </rPr>
          <t>"أساسي" هو الإدخال الافتراضي. ستتم إزالة علامة  من هذه الخلية "x"
 بمجرد تحديد أي مستوى آخر</t>
        </r>
      </text>
    </comment>
    <comment ref="N7" authorId="0" shapeId="0" xr:uid="{00000000-0006-0000-0200-000004000000}">
      <text>
        <r>
          <rPr>
            <sz val="11"/>
            <color theme="1"/>
            <rFont val="Calibri"/>
            <family val="2"/>
            <charset val="1"/>
          </rPr>
          <t>في الخلايا التي تحتوي على عناصر متعددة، يجب أن تكون جميع العناصر موجودة. إذا تم استيفاء بعضها فقط، فيمكنك تدوين ملاحظات في تقريرك.</t>
        </r>
      </text>
    </comment>
    <comment ref="D8" authorId="0" shapeId="0" xr:uid="{00000000-0006-0000-0200-000005000000}">
      <text>
        <r>
          <rPr>
            <sz val="11"/>
            <color theme="1"/>
            <rFont val="Calibri"/>
            <family val="2"/>
            <charset val="1"/>
          </rPr>
          <t>"أساسي" هو الإدخال الافتراضي. ستتم إزالة علامة  من هذه الخلية "x"
 بمجرد تحديد أي مستوى آخر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B5" authorId="0" shapeId="0" xr:uid="{00000000-0006-0000-0300-000001000000}">
      <text>
        <r>
          <rPr>
            <sz val="11"/>
            <color theme="1"/>
            <rFont val="Calibri"/>
            <family val="2"/>
            <charset val="1"/>
          </rPr>
          <t>"أساسي" هو الإدخال الافتراضي. ستتم إزالة علامة  من هذه الخلية "x"
 بمجرد تحديد أي مستوى آخر</t>
        </r>
      </text>
    </comment>
    <comment ref="D5" authorId="0" shapeId="0" xr:uid="{00000000-0006-0000-0300-000002000000}">
      <text>
        <r>
          <rPr>
            <sz val="11"/>
            <color theme="1"/>
            <rFont val="Calibri"/>
            <family val="2"/>
            <charset val="1"/>
          </rPr>
          <t>"أساسي" هو الإدخال الافتراضي. ستتم إزالة علامة  من هذه الخلية "x"
 بمجرد تحديد أي مستوى آخر</t>
        </r>
      </text>
    </comment>
    <comment ref="D6" authorId="0" shapeId="0" xr:uid="{00000000-0006-0000-0300-000003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 ref="D7" authorId="0" shapeId="0" xr:uid="{00000000-0006-0000-0300-000004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400-000001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 ref="D6" authorId="0" shapeId="0" xr:uid="{00000000-0006-0000-0400-000002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 ref="D7" authorId="0" shapeId="0" xr:uid="{00000000-0006-0000-0400-000003000000}">
      <text>
        <r>
          <rPr>
            <sz val="11"/>
            <color theme="1"/>
            <rFont val="Calibri"/>
            <family val="2"/>
            <charset val="1"/>
          </rPr>
          <t>"أساسي" هو الإدخال الافتراضي. ستتم إزالة علامة  من هذه الخلية "x"
 بمجرد تحديد أي مستوى آخر</t>
        </r>
      </text>
    </comment>
    <comment ref="D8" authorId="0" shapeId="0" xr:uid="{00000000-0006-0000-0400-000004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500-000001000000}">
      <text>
        <r>
          <rPr>
            <sz val="11"/>
            <color theme="1"/>
            <rFont val="Calibri"/>
            <family val="2"/>
            <charset val="1"/>
          </rPr>
          <t>"أساسي" هو الإدخال الافتراضي. ستتم إزالة علامة  من هذه الخلية "x"
 بمجرد تحديد أي مستوى آخر</t>
        </r>
      </text>
    </comment>
    <comment ref="H5" authorId="0" shapeId="0" xr:uid="{00000000-0006-0000-0500-000002000000}">
      <text>
        <r>
          <rPr>
            <sz val="11"/>
            <color theme="1"/>
            <rFont val="Calibri"/>
            <family val="2"/>
            <charset val="1"/>
          </rPr>
          <t>في الخلايا التي تحتوي على عناصر متعددة، يجب أن تكون جميع العناصر موجودة. إذا تم استيفاء بعضها فقط، فيمكنك تدوين ملاحظات في تقريرك.</t>
        </r>
      </text>
    </comment>
    <comment ref="K5" authorId="0" shapeId="0" xr:uid="{00000000-0006-0000-0500-000003000000}">
      <text>
        <r>
          <rPr>
            <sz val="11"/>
            <color theme="1"/>
            <rFont val="Calibri"/>
            <family val="2"/>
            <charset val="1"/>
          </rPr>
          <t>في الخلايا التي تحتوي على عناصر متعددة، يجب أن تكون جميع العناصر موجودة. إذا تم استيفاء بعضها فقط، فيمكنك تدوين ملاحظات في تقريرك.</t>
        </r>
      </text>
    </comment>
    <comment ref="D6" authorId="0" shapeId="0" xr:uid="{00000000-0006-0000-0500-000004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 ref="N6" authorId="0" shapeId="0" xr:uid="{00000000-0006-0000-0500-000005000000}">
      <text>
        <r>
          <rPr>
            <sz val="11"/>
            <color theme="1"/>
            <rFont val="Calibri"/>
            <family val="2"/>
            <charset val="1"/>
          </rPr>
          <t>في الخلايا التي تحتوي على عناصر متعددة، يجب أن تكون جميع العناصر موجودة. إذا تم استيفاء بعضها فقط، فيمكنك تدوين ملاحظات في تقريرك.</t>
        </r>
      </text>
    </comment>
    <comment ref="Q6" authorId="0" shapeId="0" xr:uid="{00000000-0006-0000-0500-000006000000}">
      <text>
        <r>
          <rPr>
            <sz val="11"/>
            <color theme="1"/>
            <rFont val="Calibri"/>
            <family val="2"/>
            <charset val="1"/>
          </rPr>
          <t xml:space="preserve">في الخلايا التي تحتوي على عناصر متعددة، يجب أن تكون جميع العناصر موجودة. إذا تم استيفاء بعضها فقط، فيمكنك تدوين ملاحظات في تقريرك.
</t>
        </r>
      </text>
    </comment>
    <comment ref="D7" authorId="0" shapeId="0" xr:uid="{00000000-0006-0000-0500-000007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600-000001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 ref="D6" authorId="0" shapeId="0" xr:uid="{00000000-0006-0000-0600-000002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 ref="N6" authorId="0" shapeId="0" xr:uid="{00000000-0006-0000-0600-000003000000}">
      <text>
        <r>
          <rPr>
            <sz val="11"/>
            <color theme="1"/>
            <rFont val="Calibri"/>
            <family val="2"/>
            <charset val="1"/>
          </rPr>
          <t>في الخلايا التي تحتوي على عناصر متعددة، يجب أن تكون جميع العناصر موجودة. إذا تم استيفاء بعضها فقط، فيمكنك تدوين ملاحظات في تقريرك.</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700-000001000000}">
      <text>
        <r>
          <rPr>
            <sz val="11"/>
            <color theme="1"/>
            <rFont val="Calibri"/>
            <family val="2"/>
            <charset val="1"/>
          </rPr>
          <t>"أساسي" هو الإدخال الافتراضي. ستتم إزالة علامة  من هذه الخلية "x"
 بمجرد تحديد أي مستوى آخر</t>
        </r>
      </text>
    </comment>
    <comment ref="H5" authorId="0" shapeId="0" xr:uid="{00000000-0006-0000-0700-000002000000}">
      <text>
        <r>
          <rPr>
            <sz val="11"/>
            <color theme="1"/>
            <rFont val="Calibri"/>
            <family val="2"/>
            <charset val="1"/>
          </rPr>
          <t>في الخلايا التي تحتوي على عناصر متعددة، يجب أن تكون جميع العناصر موجودة. إذا تم استيفاء بعضها فقط، فيمكنك تدوين ملاحظات في تقريرك.</t>
        </r>
      </text>
    </comment>
    <comment ref="K5" authorId="0" shapeId="0" xr:uid="{00000000-0006-0000-0700-000003000000}">
      <text>
        <r>
          <rPr>
            <sz val="11"/>
            <color theme="1"/>
            <rFont val="Calibri"/>
            <family val="2"/>
            <charset val="1"/>
          </rPr>
          <t>في الخلايا التي تحتوي على عناصر متعددة، يجب أن تكون جميع العناصر موجودة. إذا تم استيفاء بعضها فقط، فيمكنك تدوين ملاحظات في تقريرك.</t>
        </r>
      </text>
    </comment>
    <comment ref="N5" authorId="0" shapeId="0" xr:uid="{00000000-0006-0000-0700-000004000000}">
      <text>
        <r>
          <rPr>
            <sz val="11"/>
            <color theme="1"/>
            <rFont val="Calibri"/>
            <family val="2"/>
            <charset val="1"/>
          </rPr>
          <t>في الخلايا التي تحتوي على عناصر متعددة، يجب أن تكون جميع العناصر موجودة. إذا تم استيفاء بعضها فقط، فيمكنك تدوين ملاحظات في تقريرك.</t>
        </r>
      </text>
    </comment>
    <comment ref="D6" authorId="0" shapeId="0" xr:uid="{00000000-0006-0000-0700-000005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800-000001000000}">
      <text>
        <r>
          <rPr>
            <sz val="11"/>
            <color theme="1"/>
            <rFont val="Calibri"/>
            <family val="2"/>
            <charset val="1"/>
          </rPr>
          <t>"أساسي" هو الإدخال الافتراضي. ستتم إزالة علامة  من هذه الخلية "x"
 بمجرد تحديد أي مستوى آخر</t>
        </r>
      </text>
    </comment>
    <comment ref="N5" authorId="0" shapeId="0" xr:uid="{00000000-0006-0000-0800-000002000000}">
      <text>
        <r>
          <rPr>
            <sz val="11"/>
            <color theme="1"/>
            <rFont val="Calibri"/>
            <family val="2"/>
            <charset val="1"/>
          </rPr>
          <t>في الخلايا التي تحتوي على عناصر متعددة، يجب أن تكون جميع العناصر موجودة. إذا تم استيفاء بعضها فقط، فيمكنك تدوين ملاحظات في تقريرك.</t>
        </r>
      </text>
    </comment>
    <comment ref="D6" authorId="0" shapeId="0" xr:uid="{00000000-0006-0000-0800-000003000000}">
      <text>
        <r>
          <rPr>
            <sz val="11"/>
            <color theme="1"/>
            <rFont val="Calibri"/>
            <family val="2"/>
            <charset val="1"/>
          </rPr>
          <t xml:space="preserve">"أساسي" هو الإدخال الافتراضي. ستتم إزالة علامة  من هذه الخلية "x"
 بمجرد تحديد أي مستوى آخر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33680918408</author>
    <author>Auteur inconnu</author>
  </authors>
  <commentList>
    <comment ref="C13" authorId="0" shapeId="0" xr:uid="{05C2B8BF-BDA3-4D7B-8508-C230887C4964}">
      <text>
        <r>
          <rPr>
            <sz val="9"/>
            <color indexed="81"/>
            <rFont val="Tahoma"/>
            <family val="2"/>
          </rPr>
          <t>Recommend listing members separated by commas to fit in this space.</t>
        </r>
      </text>
    </comment>
    <comment ref="D22" authorId="1" shapeId="0" xr:uid="{00000000-0006-0000-0900-000002000000}">
      <text>
        <r>
          <rPr>
            <sz val="11"/>
            <color theme="1"/>
            <rFont val="Calibri"/>
            <family val="2"/>
            <charset val="1"/>
          </rPr>
          <t xml:space="preserve">To add new lines in the same cell, press ALT, ENTER. </t>
        </r>
      </text>
    </comment>
  </commentList>
</comments>
</file>

<file path=xl/sharedStrings.xml><?xml version="1.0" encoding="utf-8"?>
<sst xmlns="http://schemas.openxmlformats.org/spreadsheetml/2006/main" count="1032" uniqueCount="760">
  <si>
    <t>أداة NMAT لتقييم المجموعة الاستشارية الفنية الوطنية للتحصين (NITAG)</t>
  </si>
  <si>
    <t>تم تطوير أداة NMAT لتقييم نضج المجموعة الاستشارية الفنية الوطنية للتحصين كأداة عملية للتخطيط والمراقبة والتقييم من أجل توجيه تطوير وتعزيز المجموعة الاستشارية الفنية الوطنية للتحصين (NITAG). تزود أداة NMAT المجموعات الاستشارية الفنية الوطنية للتحصين (NITAG) وتشارك بآلية لتقييم المجموعة الاستشارية الفنية الوطنية للتحصين (NITAG) وتُوفّر إطار عمل لتنظيم وترتيب أولويات الخطوات التالية الملموسة والقابلة للتحقيق لأنشطة تعزيز المجموعة الاستشارية الفنية الوطنية للتحصين (NITAG). توفر أداة NMAT خطوات قابلة للقياس فيما يخص نضج المجموعة الاستشارية الفنية الوطنية للتحصين (NITAG)، المصممة كتدفق منطقي للسياسات والإجراءات المعمول بها، للتقدم من النضج الأساسي إلى الطليعة. ولا تُعد أداة NMAT إلزامية ولا تهدف إلى استبدال استراتيجيات تعزيز المجموعة الاستشارية الفنية الوطنية للتحصين (NITAG) الإقليمية أو الوطنية الحالية؛ وقد تم تطويرها كدليل عملي لوضع نهج تدريجي نحو تعزيز المجموعة الاستشارية الفنية الوطنية للتحصين (NITAG).</t>
  </si>
  <si>
    <t>تابع عن طريق تحديد علامة التبويب "التعليمات".</t>
  </si>
  <si>
    <t>تعليمات إكمال أداة NMAT لتقييم نضج المجموعة الاستشارية الفنية الوطنية للتحصين (NITAG)</t>
  </si>
  <si>
    <t>قبل استخدام هذه الأداة</t>
  </si>
  <si>
    <t>تأكد من النقر فوق "Enable Macros" (تمكين وحدات الماكرو)، أو "Enable Content" (تمكين المحتوى)، أو "Enabing Editing" (تمكين التحرير) إذا طُلب منك ذلك بالقرب من الجزء العلوي الأيسر من الشاشة قبل استخدام هذه الأداة. بناءً على حجم الشاشة، قد ترغب في نص أكبر أو أصغر. استخدم شريط تمرير التكبير/التصغير في Excel (الزاوية اليمنى السفلية من Excel، أسفل علامات تبويب ورقة العمل).</t>
  </si>
  <si>
    <t>اقرأ جميع علامات التبويب في الأداة-- وشاهد فيديو NMAT التعليمي-- لفهم العملية.</t>
  </si>
  <si>
    <t>اجمع أعضاء الفريق المناسبين لإجراء التقييم وتأكد من موافقة الجميع على العملية والتعريفات.</t>
  </si>
  <si>
    <t>قدِّم الوثائق الرئيسية لمراجعتها، كما هو موضح في البرنامج التعليمي، إلى الأشخاص المحددين.</t>
  </si>
  <si>
    <t xml:space="preserve">اجمع البيانات للمساعدة في الإجابة عن الأسئلة. قد تجد أداة NMAT لجمع البيانات الاختيارية (علامة التبويب الأخيرة من ورقة العمل هذه) مفيدة في جمع المعلومات. </t>
  </si>
  <si>
    <t xml:space="preserve">اطلب من أعضاء الفريق والمشاركين المدعوين الاستعداد لجلسة جماعية من خلال قراءة مكونات الأداة بأكملها وتدوين ملاحظاتهم الخاصة. ينبغي أن يشمل المشاركون المدعوون، على الأقل، الأعضاء الأساسيين (المصوتين) في المجموعة الاستشارية الفنية الوطنية للتحصين (NITAG) والأمانة العامة. يمكن أيضًا دعوة المجموعة الاستشارية الفنية الوطنية للتحصين (NITAG) بأكملها (على سبيل المثال، أعضاء بحكم منصبهم ومسؤولي الاتصال) وأصحاب المصلحة الآخرين إلى الاجتماع. </t>
  </si>
  <si>
    <t>إكمال التقييم</t>
  </si>
  <si>
    <t xml:space="preserve">اجتمعوا معًا لإكمال التقييم. </t>
  </si>
  <si>
    <t xml:space="preserve">قد تجد أنه من المفيد أن يكون لديك شخص مكلف بالتسجيل يشارك شاشته ويكمل النموذج. </t>
  </si>
  <si>
    <t>اتبع التعليمات الواردة في الفيديو الخاص بأداة NMAT التعليمي. إليك بعض التذكيرات السريعة.</t>
  </si>
  <si>
    <t xml:space="preserve">- ابدأ بالمؤشر 1. أكمل كل صف (مؤشر فرعي) واحدًا تلو الآخر.  </t>
  </si>
  <si>
    <t>- ابدأ من الجانب الأيمن للصف وأدخل "x" في كل معيار تستوفيه NITAG. (اضغط على "ENTER" (إدخال) بعد كتابة كل x.)</t>
  </si>
  <si>
    <t>- يمكن وضع علامة على الخلايا ذات الحدود الخضراء. الخلايا ذات المثلثات الحمراء مقفلة.</t>
  </si>
  <si>
    <t>- سيعرض عمود النتائج دائمًا أعلى مستوى يتم فيه استيفاء جميع المعايير. على سبيل المثال، لن ترى خيار "Advanced" (متقدم) إلا إذا قمت أيضًا بتحديد معيار "Developing" (قيد التطوير) و"Intermediate" (متوسط).</t>
  </si>
  <si>
    <t>الملخص والخطوات التالية</t>
  </si>
  <si>
    <t>بمجرد إكمال جميع المؤشرات السبعة، حدد علامة التبويب "Summary" (ملخص) لعرض نتائجك الإجمالية.</t>
  </si>
  <si>
    <t>أكمل الجزء العلوي من الملخص، بما في ذلك وصف لنقاط القوة والتحديات العامة التي تواجه NITAG.</t>
  </si>
  <si>
    <t>اذكر الخطوات التالية الموصى بها لكل مؤشر تم تحديده من تقييمك لـ NITAG. فكّر في أدنى مستويات النضج التي لم تتم تلبيتها، ومقابلاتك، وبنود مناقشات الاجتماعات.</t>
  </si>
  <si>
    <t>بالنسبة للخطوات التالية الموصى بها لكل مؤشر، صِف بالتفصيل: الإجراءات المخطط لها، والأطراف المسؤولة والمواعيد النهائية.</t>
  </si>
  <si>
    <t>إذا لزم الأمر، اعطِ الأولوية للإجراءات المخطط لها.</t>
  </si>
  <si>
    <t>حدد ما إذا كانت هناك حاجة إلى الموارد لمعالجة الإجراءات المخطط لها لتعزيز NITAG. إذا كانت الإجابة نعم، فناقش كيفية الحصول على الموارد.</t>
  </si>
  <si>
    <t xml:space="preserve">شارك ملخص نتائج التقييم مع المجموعة الاستشارية الفنية الوطنية للتحصين (NITAG) بأكملها والأطراف المعنية الأخرى. ضع في الاعتبار أن مشاركة النتائج مع وزارة الصحة وأصحاب المصلحة يمكن أن يسلط الضوء على نقاط القوة والتحديات وأيّة موارد مطلوبة. </t>
  </si>
  <si>
    <t>حدد الجدول الزمني لإجراء التقييمات المستقبلية.</t>
  </si>
  <si>
    <t>المؤشر 1: التأسيس والتكوين</t>
  </si>
  <si>
    <t>أساسي</t>
  </si>
  <si>
    <t>قيد التطوير</t>
  </si>
  <si>
    <t>متوسط</t>
  </si>
  <si>
    <t>متقدم</t>
  </si>
  <si>
    <t>الطليعة</t>
  </si>
  <si>
    <t>النتائج</t>
  </si>
  <si>
    <t>الحالة الرسمية</t>
  </si>
  <si>
    <t xml:space="preserve"> لا يوجد وثيقة رسمية بتأسيس وانشاء NITAG</t>
  </si>
  <si>
    <t xml:space="preserve"> تم تأسيس (NITAG) بموجب وثيقة رسمية .</t>
  </si>
  <si>
    <t>سيتم ملء "Intermediate" (متوسط) تلقائيًا إذا حددت "Developing" (قيد التطوير).</t>
  </si>
  <si>
    <t>سيتم ملء "Advanced" (متقدم) تلقائيًا إذا حددت "Developing" (قيد التطوير).</t>
  </si>
  <si>
    <t>سيتم ملء "Leading Edge" (الطليعة) تلقائيًا إذا حددت "Developing" (قيد التطوير).</t>
  </si>
  <si>
    <t>الشروط المرجعية</t>
  </si>
  <si>
    <t xml:space="preserve"> لا يوجد لدى NITAG وثيقة تتضمن الشروط المرجعية (TORs).</t>
  </si>
  <si>
    <t>يوجد لدى NITAG وثيقة تتضمن الشروط المرجعية (TORs) وتتضمن هذه الوثيقة أمر رسمي بتحديد نطاق العمل.</t>
  </si>
  <si>
    <t xml:space="preserve"> تتضمن وثيقة الشروط المرجعية (TORs) هيكل NITAG وتتم مشاركتها مع الأعضاء كلما تم تحديثها وجميع الأعضاء على دراية بالشروط المرجعية (TORs).</t>
  </si>
  <si>
    <t xml:space="preserve">تتم مراجعة الشروط المرجعية (TORs) وتحديثها بانتظام.
</t>
  </si>
  <si>
    <t>تتم مراجعة الشروط المرجعية كل 3 سنوات على الأقل وتحديثها حسب الحاجة.</t>
  </si>
  <si>
    <t>تنوع الخبرات</t>
  </si>
  <si>
    <t>أقل من خمسة مجالات خبرة ممثلة بين أعضاء NITAG.</t>
  </si>
  <si>
    <t>خمسة مجالات خبرة على الأقل ممثلة بين أعضاء NITAG.</t>
  </si>
  <si>
    <t>.يمتلك أعضاء اللجنة خبرات إضافية في مجالات مثل صحة الأم والطفل أو صحة المراهقين وغيرها كما تتمكن اللجنة من الاستعانة ببعض الخبرات الأخرى متى كانت هناك حاجة لذلك</t>
  </si>
  <si>
    <t>يتضمن تشكيل اللجنة أكثر من خبير في مجالات الخبرات الأساسية بما يضمن توافر هذه الخبرات الأساسية حال غياب بعض الأعضاء</t>
  </si>
  <si>
    <t>العضوية</t>
  </si>
  <si>
    <t>لا توجد ممارسات أو عمليات مطبقة فيما يتعلق بحق التصويت للأعضاء الأساسيين، أو اختيار الأعضاء أو مدة العضوية.</t>
  </si>
  <si>
    <t>يتمتع الأعضاء الأساسيون بحق التصويت، بينما لا يتمتع الأعضاء غير الأساسيين بذلك.</t>
  </si>
  <si>
    <t>مدة العضوية الأساسية محددة ويتم التغيير على مراحل لضمان الاستمرارية.</t>
  </si>
  <si>
    <t>توجد منافسة مفتوحة لأماكن العضوية.</t>
  </si>
  <si>
    <t>توجد سياسة توضح إجراءات  إنهاء العضوية قبل انتهاء المدة المحددة</t>
  </si>
  <si>
    <t xml:space="preserve">مستوى النضج العام لهذا المؤشر  </t>
  </si>
  <si>
    <t>الملاحظات</t>
  </si>
  <si>
    <t>تذكيرات:</t>
  </si>
  <si>
    <t xml:space="preserve">أكمل كل صف واحدًا تلو الآخر. </t>
  </si>
  <si>
    <t>ابدأ من الجانب الأيمن  للصف وأدخل "x" في كل معيار تستوفيه NITAG. (اضغط على "ENTER" (إدخال) بعد كتابة كل x.)</t>
  </si>
  <si>
    <t>يمكن وضع علامة على الخلايا ذات الحدود الخضراء، وكذلك الملاحظات. جميع الخلايا الأخرى مقفلة.</t>
  </si>
  <si>
    <t>يتم تضمين جميع المصطلحات المكتوبة بخط عريض في علامة التبويب "Definitions" (التعريفات).</t>
  </si>
  <si>
    <t>إذا كانت هناك معايير متعددة في خلية واحدة، فيجب استيفاء جميع المعايير.</t>
  </si>
  <si>
    <t>سيُرجِع عمود "Results" (النتائج) دائمًا المستوى الذي يتم فيه استيفاء جميع المعايير، بما في ذلك أيّة معايير في المستويات الدنيا. على سبيل المثال، إذا أشرتَ إلى أنه تم استيفاء معايير "Developing" (قيد التطوير)، و"Advanced" (متطور)، و"Leading Edge" (الطليعة) في صف واحد، ولكن لم يتم استيفاء معيار "Intermediate" (متوسط) بعد، فستكون النتيجة هي "Developing" (قيد التطوير)، لأن هذا هو أعلى مستوى يتم فيه استيفاء جميع المعايير في هذا الصف.</t>
  </si>
  <si>
    <t>المؤشر 2: الاستقلالية وعدم الانحياز</t>
  </si>
  <si>
    <t>عملية الإفصاح وتضارب المصالح</t>
  </si>
  <si>
    <t xml:space="preserve"> الإفصاح عن المصالح (DOI) ليس إلزاميًا للأعضاء الأساسيين.</t>
  </si>
  <si>
    <t xml:space="preserve"> الإفصاح عن المصالح (DOI) إلزامي للأعضاء الأساسيين عند التعيين.</t>
  </si>
  <si>
    <t xml:space="preserve"> الإفصاح عن المصالح (DOI) إلزامي للأمانة العامة وأعضاء مجموعة العمل. يتم تحديث إعلانات المصالح (DOI) بشكل روتيني.
تتبع NITAG سياسة رسمية مكتوبة لتضارب المصالح (COI) مع تعريفات لأنواع تضارب المصالح.</t>
  </si>
  <si>
    <t>تصف سياسة تضارب المصالح (COI) عملية (عمليات) تقييم وإدارة تضارب المصالح.</t>
  </si>
  <si>
    <t>يُعد إعلان المصالح (DOI) إلزاميًا للأعضاء غير الأساسيين، عند التعيين وعند حدوث تغيير.
إعلان المصالح (DOI) إلزامي للأعضاء الأساسيين قبل كل اجتماع.</t>
  </si>
  <si>
    <t>الشفافية</t>
  </si>
  <si>
    <t>وثائق NITAG غير متاحة للجمهور.</t>
  </si>
  <si>
    <t>تتوفر الشروط المرجعية (TORs) وإجراءات التشغيل المعيارية للجمهور.</t>
  </si>
  <si>
    <t xml:space="preserve">جداول الأعمال وملخصات الاجتماعات وسجلات القرارات متاحة للجمهور.    </t>
  </si>
  <si>
    <t>التقارير الفنية وأوراق العمل متاحة للجمهور. 
تنشر NITAG أولا بأول جميع المواد المتاحة للجمهور (على سبيل المثال،على الموقع الإلكتروني أو من خلال مجلة أو نشرة).</t>
  </si>
  <si>
    <t>يُسمح لغير الأعضاء بحضور اجتماعات اللجنة بصفة مراقب  عند الطلب أو بناء على جدول معد مسبقا ، أو يتم بث الاجتماعات علنًا.</t>
  </si>
  <si>
    <t>الاستقلال عن مكان العمل الأساسي للأعضاء</t>
  </si>
  <si>
    <t>لا توجد سياسة معمول بها لضمان عدم قيام الأعضاء بالترويج لأولويات صاحب العمل الرئيسي و/أو وجهات نظره و/أو منتجاته.</t>
  </si>
  <si>
    <t>تم وضع سياسة لضمان عدم قيام الأعضاء بالترويج لأولويات صاحب العمل الرئيسي و/أو وجهات نظره و/أو منتجاته.</t>
  </si>
  <si>
    <t>المؤشر 3: الموارد ودعم الأمانة العامة</t>
  </si>
  <si>
    <t xml:space="preserve">ضمان التمويل </t>
  </si>
  <si>
    <t>لا يوجد تمويل لتغطية التكاليف التشغيلية الأساسية.</t>
  </si>
  <si>
    <t>هناك تمويل كاف لتغطية التكاليف التشغيلية الأساسية.</t>
  </si>
  <si>
    <t xml:space="preserve"> تتعهد الحكومة بتقديم تمويل كاف لتغطية التكاليف التشغيلية الأساسية.</t>
  </si>
  <si>
    <t xml:space="preserve"> يوجد ضمان قوي لكفاية التمويل.</t>
  </si>
  <si>
    <t>هناك إمكانية للحصول على التمويل الذي يمكن أن يغطي نفقات السفر لأنشطة تعزيز NITAG الوطنية والدولية (حضور اجتماعات NITAG الإقليمية أو العالمية، والتعاون، والتدريب).</t>
  </si>
  <si>
    <t>إمكانية الوصول إلى البيانات ذات الصلة والأدوات الضرورية الأخرى</t>
  </si>
  <si>
    <t>متاح لدى NITAG إمكانية الوصول  إلى المعلومات الإقليمية والعالمية بشكل غير منتظم؛ وغير متاح لاعضاء اللجنة الاطلاع على  المعلومات المحلية.</t>
  </si>
  <si>
    <t>تتمتع NITAG بوصول كافٍ إلى المعلومات الإقليمية والعالمية.</t>
  </si>
  <si>
    <t>تتمتع NITAG  باتاحة الاطلاع بشكل منتظم وشامل على  المعلومات العالمية والإقليمية،  وكذلك امكنية الاطلاع على المعلومات المحلية بشكل كاف.</t>
  </si>
  <si>
    <t>تتمتع NITAG بإمكانية وصول منتظم وشامل إلى المعلومات المحلية والإقليمية والعالمية الموثوقة.</t>
  </si>
  <si>
    <t xml:space="preserve">تمتلك NITAG حق الحصول على  البيانات الأولية  كما يحق لها  طلب تحليل البيانات التي تم عرضها عليها بطريقة معينة </t>
  </si>
  <si>
    <t>الوصول إلى الخبرات الفنية الخارجية وأدوات بناء القدرات</t>
  </si>
  <si>
    <t>لا تطلب NITAG كما لا تقبل مداخلات من خبراء خارجيين.</t>
  </si>
  <si>
    <t>تطلب NITAG و تقبل مداخلات من خبراء خارجيين.</t>
  </si>
  <si>
    <t>تحصل NITAG بشكل روتيني على مداخلات من خبراء خارجيين.</t>
  </si>
  <si>
    <t xml:space="preserve"> تقوم اللجنة باضفاء الطابع الرسمي على علاقتها بالخبراء الخارجيين من خلال ادراجهم كأعضاء غيررسميين متى اقتضت الحاجة </t>
  </si>
  <si>
    <t>سيتم ملء "Leading Edge" (الطليعة) تلقائيًا إذا حددت "Advanced" (متقدم).</t>
  </si>
  <si>
    <t>دعم الأمانة العامة</t>
  </si>
  <si>
    <t>لا توجد أمانة عامة معينة رسميًا لدعم NITAG.</t>
  </si>
  <si>
    <t>توفر الأمانة العامة دعمًا إداريًا فعالاً.</t>
  </si>
  <si>
    <t>توفر الأمانة العامة الدعم الفني الأساسي.</t>
  </si>
  <si>
    <t xml:space="preserve">الأمانة العامة أو خدمات الدعم المعينة قادرة تنفيذ أو طلب المساعدة الخارجية لتنفيذ تحليل متقدم للبيانات المتاحة </t>
  </si>
  <si>
    <t>لدى الأمانة العامة العديد من موظفي الدوام الكامل  ويمتلك هؤلاء الموظفون مزيج من المهارات.</t>
  </si>
  <si>
    <t>المؤشر 4: العمليات</t>
  </si>
  <si>
    <t>لوجستيات الاجتماعات</t>
  </si>
  <si>
    <t xml:space="preserve">تجتمع NITAG أقل من مرة واحدة في السنة. </t>
  </si>
  <si>
    <t>تجتمع NITAG مرة واحدة في السنة تقريبًا.
يتم توزيع جدول الأعمال والوثائق الداعمة الى الأعضاء قبل أسبوع واحد على الأقل من موعد الاجتماع .</t>
  </si>
  <si>
    <t>تجتمع NITAG أكثر من مرة واحدة في السنة، كما تجتمع اللجنة كلما اقتضت الضرورة ذلك في غير المواعيد المخططة سابقا. 
تتم دعوة أعضاء NITAG لاقتراح بنود جدول الأعمال لمراجعتها من قبل الأمانة العامة.</t>
  </si>
  <si>
    <t>الوثائق الداعمة تكون شاملة.</t>
  </si>
  <si>
    <t>إجراءات التشغيل المعيارية (SOP)</t>
  </si>
  <si>
    <t xml:space="preserve">لا يوجد وثيقة رسمية تتضمن إجراءات التشغيل المعيارية (SOPs) </t>
  </si>
  <si>
    <t xml:space="preserve"> يوجد وثيقة رسمية تتضمن إجراءات التشغيل المعيارية  NITAG.</t>
  </si>
  <si>
    <t>تتضمن إجراءات التشغيل المعيارية سياسة تضارب المصالح (COI) أو تشير إليها.</t>
  </si>
  <si>
    <t>تتضمن إجراءات التشغيل المعيارية توصيات وأدوات لتوجيه الأعضاء وتهيئتهم . 
تشمل التهيئة مراجعة إجراءات التشغيل المعيارية.</t>
  </si>
  <si>
    <t>تتم مراجعة إجراءات التشغيل المعيارية وتحديثها حسب الحاجة، ويتم تعميم التحديثات على جميع الأعضاء على الفور.
تتضمن إجراءات التشغيل المعيارية عملية تقديم توصية في حالة الطوارئ.</t>
  </si>
  <si>
    <t>التقييم</t>
  </si>
  <si>
    <t>لا يوجد نظام لتقييم NITAG.</t>
  </si>
  <si>
    <t>يتم تقييم NITAG، ولكن بدون وجود جدول زمني منتظم لمواعيد التقييم أو أداة موحدة.</t>
  </si>
  <si>
    <t>تم تقييم NITAG مرة واحدة على الأقل باستخدام أداة موحدة.</t>
  </si>
  <si>
    <t>يتم تقييم NITAG بانتظام باستخدام أداة موحدة.</t>
  </si>
  <si>
    <t xml:space="preserve">هناك آلية محددة مطبقة لمتابعة تنفيذ توصيات التقييم. </t>
  </si>
  <si>
    <t>المؤشر 5: تقديم التوصيات</t>
  </si>
  <si>
    <t>عملية صنع القرار</t>
  </si>
  <si>
    <t xml:space="preserve"> لا تستخدم NITAG عناصر محددة لعملية صناعة القرار لاصدار التوصيات كما لا يوجد لدى NITAG هيكل رسمي لتقييم جودة استخدام الأدلة العلمية في صياغة التوصيات </t>
  </si>
  <si>
    <t xml:space="preserve">يوجد لدى NITAG تعريف واضح لعدد من العناصر الأساسية اللازمة لصناعة القرارات لصياغة التوصيات ويتم اتباع هذه العناصر  </t>
  </si>
  <si>
    <t>تستخدم NITAG هيكلاً رسميًا لمراجعة الأدلة وتقديم التوصيات، على سبيل المثال، إطار عمل SAGE EtR الذي يمكن أن يتضمن أدلة متدرجة أو مراجعات منهجية من مجموعات أخرى.</t>
  </si>
  <si>
    <t>سيتم ملء "Advanced" (متقدم) تلقائيًا إذا حددت "Intermediate" (متوسط).</t>
  </si>
  <si>
    <t>تستخدم NITAG أدوات لتقييم جودة الأدلة مثل GRADE وCASP وSIGN وما إلى ذلك.</t>
  </si>
  <si>
    <t>التوثيق والتواصل</t>
  </si>
  <si>
    <t>لا تفي وثائق التوصية بأي من المعايير المدرجة.</t>
  </si>
  <si>
    <t>يتم تسجيل التوصيات في محاضر الاجتماعات.</t>
  </si>
  <si>
    <t>تتبع التوصيات تنسيقًا منتظمًا و تتضمن الإشارة إلى المقالات العلمية التي تم نشرها بالمجلات العلمية ذات الصلة والأدلة المحلية أو المعلومات المتعلقة بسياق التوصيات.
كما يتم توثيق التوصيات بشكل منفصل عن المحاضر وأرشفتها بشكل منهجي.</t>
  </si>
  <si>
    <t>تُقدم التوصيات إلى متخذي القرار المعينين في شكل ملخص للسياسة المقترحة وبما يتوافق مع الإجراءات المطبقة داخل الدولة.</t>
  </si>
  <si>
    <t>يوجد نظام واضح يمكن رئيس NITAG  أو ممثل عنها من مناقشة التوصيات التي لم يتم الأخذ بها مع صناع القرار</t>
  </si>
  <si>
    <t>المؤشر 6: التضمين في عملية صنع السياسات</t>
  </si>
  <si>
    <t>الاعتبار والالتماس الحكوميين</t>
  </si>
  <si>
    <t>لا يوجد نظام محدد يتضمن آليات طلب وزارة الصحة من NITAG مناقشة أحد الموضوعات وإصدار توصية بشأنه</t>
  </si>
  <si>
    <t>يوجد نظام محدد يتضمن آليات طلب وزارة الصحة من NITAG بشكل رسمي مناقشة أحد الموضوعات وإصدار توصية بشأنه كما تتضمن الآلية مواقيت محددة لتلقي وزارة الصحة ردا من NITAG</t>
  </si>
  <si>
    <t>تتابع NITAG تنفيذالتوصيات التي اعتمدتها وزارة الصحة. 
عندما لا تقبل وزارة الصحة توصية NITAG، يتم تقديم شرح واضح لرفضها كتابيًا إلى رئيس مجموعة NITAG.</t>
  </si>
  <si>
    <t>تقوم NITAG بتحسين نظام تعريف الموضوعات المطروحة على اللجنة في حال تقديم وزارة الصحة تفسير مقبول لرفض توصيات اللجنة
تقوم اللجنة بدراسة الموضوعات التي تراها NITAG  وليس فقط الموضوعات التي تطلب وزارة الصحة من اللجنة مناقشاتها ويتم تحديد الموضوعات المعروضة على اللجنة بناء على اتفاق بين الطرفين</t>
  </si>
  <si>
    <t>التنفيذ</t>
  </si>
  <si>
    <t xml:space="preserve">لا يتم اشراك NITAG في مراجعة وإصدار التوصيات بشأن الأنشطة التنفيذية والبرامجية والبحثية </t>
  </si>
  <si>
    <t xml:space="preserve">يتم اشراك NITAG في مراجعة وإصدار أية التوصيات بشأن الأنشطة التنفيذية والبرامجية والبحثية </t>
  </si>
  <si>
    <t>تطلب NITAG تقارير أو عروض تقديمية حول جهود التنفيذ وتغطية اللقاح حتى يتمكن الأعضاء من فهم ما إذا كانت توصيتهم ناجحة أو ما إذا كانت هناك حاجة إلى مزيد من الاعتبارات.</t>
  </si>
  <si>
    <t>إذا كان ذلك مناسبًا، تقدم NITAG توصيات برمجية قائمة على الأدلة (على سبيل المثال، فيما يتعلق بالخدمات اللوجستية، وإدارة الطعوم، ومدى اتاحة الخدمات التطعيمية، والطلب على اللقاحات ، وما إلى ذلك)</t>
  </si>
  <si>
    <t>تشارك NITAG في وضع أجندة السياسة؛ أي التوصيات الخاصة بالبحث والتطوير، والتوصيات الخاصة بسد الفجوات في التنفيذ البرمجي).</t>
  </si>
  <si>
    <t>ابدأ من الجانب الأيمن الأيسر للصف وأدخل "x" في كل معيار تستوفيه NITAG. (اضغط على "ENTER" (إدخال) بعد كتابة كل x.)</t>
  </si>
  <si>
    <t>المؤشر 7: تقدير أصحاب المصلحة</t>
  </si>
  <si>
    <t>العلاقة مع أصحاب المصلحة</t>
  </si>
  <si>
    <t>الشركاء ليسوا على دراية بـ NITAG.</t>
  </si>
  <si>
    <t>يدرك أعضاء المجتمع العلمي والمهني دور NITAG وأنشطتها.</t>
  </si>
  <si>
    <t>يدرك أعضاء المجتمع العلمي والمهني دور NITAG وأنشطتها ويمكنهم الوصول بسهولة إلى توصيات NITAG.</t>
  </si>
  <si>
    <t xml:space="preserve">في حال وجود أكثر من جهة تصدر توصيات بشأن التطعيمات ؛ تعتبر توصيات اللجنة هي المعايير القياسية المعمول بها ولا يسمح لأي جهة أخرى بإصدار تعليمات تتعارض مع توصيات الللجنة
تقبل NITAG المدخلات من الجمهور، بما في ذلك المنظمات التي لا يتم تمثيلها بين الأعضاء غير الأساسيين. </t>
  </si>
  <si>
    <t>يتبادل أعضاء NITAG المعلومات ويتعاونون مع الشركاء ذوي الصلة بناءً على خبرة الشركاء واهتماماتهم</t>
  </si>
  <si>
    <t>التقدير العلني</t>
  </si>
  <si>
    <t>أسماء أعضاء NITAG غير متاحة للجمهور.</t>
  </si>
  <si>
    <t>أسماء أعضاء NITAG متاحة للجمهور.</t>
  </si>
  <si>
    <t>يُسمح بإجراء مقابلة مع رئيس مجموعة NITAG في وسائل الإعلام العامة بصفته(ها) رئيس(ة) مجموعة NITAG.</t>
  </si>
  <si>
    <t xml:space="preserve">الأعضاء هم مؤلفون مشاركون أو معترف بأعمالهم ضمن المنشورات (مراجعة من قِبل النظراء أو غير مراجعة من قِبل النظراء) للتوصيات الناتجة عن عمل NITAG. </t>
  </si>
  <si>
    <t>الأعضاء هم مؤلفون في المنشورات المراجعة من قِبل النظراء للبحث أو التوصيات الناشئة عن عمل NITAG.</t>
  </si>
  <si>
    <t xml:space="preserve">ملخص NMAT </t>
  </si>
  <si>
    <t>اسم NITAG</t>
  </si>
  <si>
    <t>تاريخ التقييم</t>
  </si>
  <si>
    <t>المشاركون</t>
  </si>
  <si>
    <t>نقاط قوة NITAG</t>
  </si>
  <si>
    <t>تحديات NITAG</t>
  </si>
  <si>
    <t>النتائج والخطط المستقبلية</t>
  </si>
  <si>
    <t>راجع علامة تبويب "التعليمات" لمزيد من المعلومات.</t>
  </si>
  <si>
    <t>المؤشر</t>
  </si>
  <si>
    <t>مستوى النضج الحالي*</t>
  </si>
  <si>
    <t>الإجراءات المخطط لها</t>
  </si>
  <si>
    <t>الطرف المسؤول</t>
  </si>
  <si>
    <t>الموعد النهائي</t>
  </si>
  <si>
    <t>المؤشر 1</t>
  </si>
  <si>
    <t>المؤشر 2</t>
  </si>
  <si>
    <t/>
  </si>
  <si>
    <t>المؤشر 3</t>
  </si>
  <si>
    <t>المؤشر 4</t>
  </si>
  <si>
    <t>المؤشر 5</t>
  </si>
  <si>
    <t>المؤشر 6</t>
  </si>
  <si>
    <t>المؤشر 7</t>
  </si>
  <si>
    <t>* يتم حسابه تلقائيًا؛ فهو يعكس أعلى مستوى يتم فيه التحقق من جميع المؤشرات الفرعية.</t>
  </si>
  <si>
    <t>النسبة المئوية لجميع المعايير المستوفاة</t>
  </si>
  <si>
    <t>عدد المعايير المستوفاة</t>
  </si>
  <si>
    <t>إجمالي عدد المعايير</t>
  </si>
  <si>
    <t>% تم استفاؤه</t>
  </si>
  <si>
    <t>جميع المؤشرات</t>
  </si>
  <si>
    <t>التعريفات: دليل المصطلحات النموذجية</t>
  </si>
  <si>
    <t xml:space="preserve">لاحظ أنه قد تكون هناك اختلافات صحيحة في التعريفات استنادًا إلى السياق القطري، وينبغي أخذ ذلك في الاعتبار عند إكمال التقييم. على سبيل المثال، قد تكون هناك اختلافات في تقسيم المكونات في الشروط المرجعية (TOR) الخاصة بـ NITAG مقارنةً بإجراء التشغيل القياسي (SOP) أو دمج NITAG ضمن هيكل حكومي مركزي مقارنة بهيكل حكومي موحد للولاية. </t>
  </si>
  <si>
    <t>المؤشر 1: التأسيس</t>
  </si>
  <si>
    <t>التدابير أو الوثائق الرسمية. يجب أن يتم التأسيس الرسمي لـ NITAG من خلال شكل من أشكال الوثائق القانونية و/أو وثائق السياسة، ولكن قد تختلف تفاصيل هذه الوثائق. تشمل التدابير أو الوثائق الرسمية التي يمكن من خلالها تأسيس NITAG، على سبيل المثال لا الحصر، الأمر التنفيذي والتشريع واللائحة والمرسوم الوزاري</t>
  </si>
  <si>
    <t>الشروط المرجعية (TORs). قد تُعرف الشروط المرجعية (TORs) أيضًا باسم المواثيق أو الوثائق المماثلة. ينبغي عدم خلطها مع إجراءات التشغيل المعيارية (SOPs). في سياق NITAGs، تصف الشروط المرجعية (TORs) الغرض من NITAG وتنظيمها، وتحدد المصطلحات الرئيسية، وتضع معايير لتلبية مؤشرات الوظائف الستة (على سبيل المثال، الاجتماع مرة واحدة على الأقل في السنة، وتضمين خمسة مجالات خبرة على الأقل، وما إلى ذلك). من ناحية أخرى، تصف إجراءات التشغيل المعيارية (SOPs) عمليات NITAG الأساسية والعملية التي من خلالها تقدم NITAG توصيات السياسة. لمزيد من المعلومات حول إجراءات التشغيل المعيارية (SOPs)، راجع المؤشر رقم 4.</t>
  </si>
  <si>
    <t>كحد أدنى، يجب أن تتناول الشروط المرجعية (TORs) الخاصة بـ NITAG:</t>
  </si>
  <si>
    <t>·        تفويض يحدد نطاق عمل NITAG وأهدافها وواجباتها (انظر قسم "التفويض" أدناه)؛</t>
  </si>
  <si>
    <t>·        العضوية الأساسية وغير الأساسية، بما في ذلك:</t>
  </si>
  <si>
    <t>o   معايير العضوية</t>
  </si>
  <si>
    <t>o   أدوار ومسؤوليات الأعضاء الأساسيين وغير الأساسيين</t>
  </si>
  <si>
    <t>o   توقعات الحضور والمشاركة</t>
  </si>
  <si>
    <t>o   عمليات الترشيح والتناوب والإنهاء</t>
  </si>
  <si>
    <t>·        الدور والهيكل التنظيمي للأمانة العامة؛</t>
  </si>
  <si>
    <t xml:space="preserve">·        تواتر الاجتماع؛ و </t>
  </si>
  <si>
    <t>·        تعريف "النصاب" لأغراض الاجتماعات واتخاذ القرارات.</t>
  </si>
  <si>
    <t>·        إذا كانت NITAG تستخدم مجموعات عمل، فيجب أن تُنشئ شروط مرجعية (TORs) محددة لمجموعات العمل، بما في ذلك عملية التأسيس ونمط العمليات. يجب أن يكون لدى NITAG أيضًا آلية "لضبط" مجموعات العمل بمجرد اكتمال الشروط المرجعية (TORs) للمجموعة.</t>
  </si>
  <si>
    <t>بدون معالجة هذه العناصر على الأقل في الشروط المرجعية (TORs)، لا يمكن اعتبار NITAG "متوسطة" أو أعلى.</t>
  </si>
  <si>
    <t>التفويض. يجب أن يتضمن تفويض NITAG، كحد أدنى، ما يلي كأساس للتشغيل: اتخاذ القرار القائم على الأدلة للتوصية بتقديم اللقاحات وتحديثات الجداول الحالية بالنظر إلى السياقات الوبائية والاجتماعية المحلية، وتحديد أولويات مشاكل الصحة العامة المتعلقة بالأمراض التي يمكن الوقاية منها بالتطعيم (VPD). وبدون هذا التفويض، لا يمكن اعتبار NITAG "قيد التطوير" أو أعلى.</t>
  </si>
  <si>
    <t xml:space="preserve">قد تشمل تفويضات NITAG مجالات إضافية للمسؤولية، بما في ذلك، على سبيل المثال لا الحصر: </t>
  </si>
  <si>
    <t>·        إعطاء اللقاحات: وضع معايير لجداول التطعيم، وشراء اللقاح وتخزينه، وطرق الإعطاء، والجرعات، وموانع الاستعمال.</t>
  </si>
  <si>
    <t>·        سلامة اللقاحات: وضع معايير للإبلاغ عن الأحداث التي يُفترض أن تُعزى إلى التطعيم أو التحصين (ESAVI)؛ وتقييم ESAVI؛ وتقديم المشورة بشأن قضايا السياسة الصحية المتعلقة بسلامة اللقاحات.</t>
  </si>
  <si>
    <t>·        سياسة اللقاحات: مراجعة وتقديم توصيات لتحسين سياسات برنامج NIP، بما في ذلك جمع البيانات وجودة الخدمات المقدمة وتغطية التطعيم.</t>
  </si>
  <si>
    <t>·        تأثير اللقاحات: تقديم المشورة بشأن مراقبة أثر التوصيات الفنية بما في ذلك فعالية اللقاحات وتأثيرها</t>
  </si>
  <si>
    <t>·        رصد الأمراض التي يمكن الوقاية منها بالتطعيم (VPD): دعم وضع معايير لمراقبة الأمراض التي يمكن الوقاية منها بالتطعيم، وإجراءات وبروتوكولات التشغيل المعيارية للإبلاغ عن الأمراض وجمع العينات.</t>
  </si>
  <si>
    <t>·        القضاء على الأمراض التي يمكن الوقاية منها بالتطعيم (VPD): دعم عملية مستقلة لتوثيق الأدلة والتحقق منها خلال مراحل التخلص من الأمراض التي يمكن الوقاية منها بالتطعيم (VPD)، على سبيل المثال، الحصبة والحصبة الألمانية ومتلازمة الحصبة الألمانية الخلقية.</t>
  </si>
  <si>
    <t>·        توقع احتياجات برنامج التطعيم الوطني: مراقبة الاتجاهات فيما يخص الأمراض التي يمكن الوقاية منها بالتطعيم (VPD)، وتوجيه برنامج NIP في الاستفادة من الموارد الحالية أو إنشاء شراكات لتلبية الاحتياجات المحددة. مراجعة التقدم المحرز في تطوير لقاحات جديدة وإمكانية إدراجها في برنامج NIP.</t>
  </si>
  <si>
    <t>يجب تضمين تفويض NITAG في الشروط المرجعية (TORs) (انظر قسم "الشروط المرجعية (TORs)" أعلاه).</t>
  </si>
  <si>
    <t>العضوية الأساسية. يجب تنفيذ المتطلبات الخاصة بمدد الأعضاء الأساسيين بشكل متعاقب بحيث لا تنتهي جميع مُدد الأعضاء في وقت واحد، مما يضمن الاستمرارية.</t>
  </si>
  <si>
    <t>الأعضاء الأساسيون وغير الأساسيين.  يجب أن يكون الأعضاء الأساسيون خبراء مستقلين وموثوقين يعملون بصفتهم الخاصة ولا يمثلون مصالح مجموعة معينة أو صاحب مصلحة معين. ينبغي أن يشارك الأعضاء الأساسيون فقط في تقديم المشورة واتخاذ القرار والتصويت على مجموعة التوصيات النهائية. يمكن للأعضاء غير الأساسيين شغل مناصب رئيسية لدى الكيانات الحكومية التي يمثلونها أو يمكنهم تمثيل مختلف المجتمعات أو الجمعيات المهنية واللجان الاستشارية الوطنية الأخرى والشركاء الفنيين الرئيسيين. يتمثل دور الأعضاء غير الأساسيين في المساهمة في المناقشة والمساعدة في تقديم معلومات أساسية أو أدلة مطلوبة.</t>
  </si>
  <si>
    <t>الخبرة. ينبغي أن يتمتع أعضاء NITAG بخبرة فيما بينهم، كحد أدنى، في المجالات التالية: صحة الأطفال، علم الأوبئة، الصحة العامة، علم المناعة، الأمراض المعدية.</t>
  </si>
  <si>
    <t>تشمل الخبرة في الموضوعات و/أو المجموعات السكانية التي تمتد على مدى الحياة، على سبيل المثال لا الحصر: صحة الأم، والأطفال، والمراهقين، والبالغين.</t>
  </si>
  <si>
    <t>تشمل مجالات الخبرة الإضافية التي ينبغي أن تكون لدى NITAG إمكانية الوصول إليها من خلال الأمانة العامة و/أو الضيوف المدعوين، على سبيل المثال لا الحصر: الاقتصاد، وعلم اللقاحات، وقانون الصحة، وعلم الأحياء الدقيقة، وطرق البحث، والأنظمة الصحية، والأخلاقيات، والنمذجة، والصحة المدرسية، والاتصالات المتعلقة بالمخاطر.</t>
  </si>
  <si>
    <t xml:space="preserve">لاحظ أن شخصًا واحدًا قد يكون لديه أكثر من مستوى واحد من الخبرة. </t>
  </si>
  <si>
    <t>منافسة حرة. يجب إتاحة فرصة عضوية NITAG من خلال الإعلان عن الأدوار في المجلات الطبية ومع المنظمات/الشبكات المهنية ذات الصلة، أو من خلال التماس المرشحين من مجموعة متنوعة من المصادر.</t>
  </si>
  <si>
    <t>إنهاء العضوية. دون معالجة الأسباب والإجراءات الخاصة بإنهاء العضوية على وجه التحديد قبل إتمام مدة التعيين في الشروط المرجعية (TORs) الخاصة بها أو الوثائق المماثلة، لا يمكن اعتبار NITAG في "الطليعة". وقد يشمل ذلك أسبابًا مثل انتهاك التزامات السرية، والتغيب عن عدد معين من اجتماعات NITAG دون سبب مُرضٍ، وما إلى ذلك.</t>
  </si>
  <si>
    <t>المؤشر 2: الاستقلالية وعدم التحيز</t>
  </si>
  <si>
    <t>إعلان المصالح. يجب على الأعضاء النظر في مصالحهم في جميع المجالات ذات الصلة، على سبيل المثال، التوظيف، والأدوار التطوعية والمناصب القيادية، والعضويات، والحصص المالية و/أو المنح، والمناصرة و/أو النشاط الذي تتم ممارسته في الأماكن العامة.</t>
  </si>
  <si>
    <t xml:space="preserve">يصف "التحديث الروتيني" التحديثات السنوية على الاهتمامات المعلنة كتابيًا، وكذلك التحديثات الشفهية قبل كل اجتماع وقبل أن تبدأ مجموعات العمل في أيّة مشاريع جديدة. يمكن أن تشمل مجموعات العمل أعضاء أساسيين وغير أساسيين. </t>
  </si>
  <si>
    <t>متاحة للجمهور. وهذا يعني أن المواد متاحة على صفحة مخصصة على الموقع الإلكتروني للمؤسسة التي تستضيف الأمانة العامة.</t>
  </si>
  <si>
    <t xml:space="preserve">ملخصات الاجتماعات. لا يجب أن تتضمن الملخصات معلومات حساسة أو إسناد مدخلات محددة إلى متحدثين محددين. يجب أن تسجل الملخصات إيجابيات وسلبيات الموضوعات التي تمت مناقشتها، وما تم التقرير بشأنه، والأساس المنطقي.  </t>
  </si>
  <si>
    <t>تضارب المصالح. من أجل تلبية معايير "المتوسط"، يجب أن تتضمن سياسة تضارب المصالح (COI) تعريفات لأنواع تضارب المصالح. من أجل تلبية معايير "المتقدم"، يجب أن تصف سياسة تضارب المصالح (COI) عملية (عمليات) تقييم وإدارة تضارب المصالح عند الإعلان عنها، بما في ذلك الاستبعاد الكلي للعضو الذي يعاني من تضارب المصالح، أو الاستبعاد الجزئي من مناقشات محددة عندما يكون التضارب ذا صلة. تحدد السياسة الطرف أو الأطراف المسؤولة عن إجراء هذه التقييمات وإدارة أي تضارب في المصالح.</t>
  </si>
  <si>
    <t xml:space="preserve">السياسة.  السياسة هي مسار أو مبدأ عمل اعتمدته NITAG. تُطبَّق السياسة إذا كانت مكتوبة في إجراء التشغيل المعياري (SOP) أو الشرط المرجعي (TOR) الخاص بـ NITAG. لمزيد من المعلومات حول الشروط المرجعية (TORs) وإجراءات التشغيل المعيارية (SOPs)، راجع المؤشرين 1 و4. </t>
  </si>
  <si>
    <t>معلومات. المعلومات الوبائية المتعلقة بعبء المرض، وكذلك فعالية التكلفة والجدوى وما إلى ذلك.</t>
  </si>
  <si>
    <t>التمويل. يشير ضمان التمويل إلى مرسوم قانوني أو تنظيمي أو رسمي آخر يضمن أن حكومة NITAG ستقدم التمويل إلى NITAG والأمانة العامة. ولا يشمل ذلك التمويل من المنظمات الدولية مثل Gavi أو غيرها.</t>
  </si>
  <si>
    <t>يتم تعريف مستويات التمويل المنصوص عليها في النموذج على النحو التالي:</t>
  </si>
  <si>
    <t>·        تشمل التكاليف التشغيلية الأساسية نفقات الاجتماعات وتكاليف مجموعة العمل.</t>
  </si>
  <si>
    <t>·        التمويل القوي يعني أن الموارد المالية يمكن أن تغطي نفقات إضافية تزيد عن التكاليف التشغيلية الأساسية، مثل مراجعات أو تحليلات التعهيد.</t>
  </si>
  <si>
    <t xml:space="preserve">الوصول إلى البيانات والمعلومات. تشمل أنواع البيانات التي يمكن لـ NITAG الوصول إليها ما يلي: </t>
  </si>
  <si>
    <t>·        المعلومات العالمية والإقليمية: تشمل الوصول إلى قواعد بيانات المؤلفات/محركات البحث مثل PubMed.</t>
  </si>
  <si>
    <t>·        المعلومات المحلية: مثل الرصد، وبيانات البرنامج، وتحليل ونتائج الأبحاث المحلية.</t>
  </si>
  <si>
    <t>·        البيانات الخام: مثل قواعد بيانات المراقبة</t>
  </si>
  <si>
    <t>تُعرَّف مستويات الوصول التي قد تمتلكها NITAG لأنواع مختلفة من البيانات والمعلومات، كما هو موضح في النموذج، على النحو التالي:</t>
  </si>
  <si>
    <t>·        لا يُسمح بالوصول إليها</t>
  </si>
  <si>
    <t>·        غير متسقة</t>
  </si>
  <si>
    <t>·        كافية</t>
  </si>
  <si>
    <t>·        شاملة</t>
  </si>
  <si>
    <t>·        متسقة وشاملة</t>
  </si>
  <si>
    <t>الأمانة العامة. يتم تعريف مستويات دعم الأمانة العامة وأنواع القدرات المنصوص عليها في النموذج على النحو التالي:</t>
  </si>
  <si>
    <t>·        يشمل الدعم الإداري النشط، على الأقل، جدولة المواد ونشرها والتعامل مع لوجستيات الاجتماعات.</t>
  </si>
  <si>
    <t>·        يشمل الدعم الفني الأساسي، كحد أدنى، جمع الأدلة، وتأمين المدخلات من الخبراء الخارجيين، وإجراء التحليلات الوصفية.</t>
  </si>
  <si>
    <t>·        التعهيد: تحدد الأمانة العامة احتياجات التحليل الخارجي، وتحدد الخبير (الخبراء) المناسب (المناسبين)، وتتعاقد معهم أو تتواصل معهم بطريقة أخرى لتأمين مدخلاتهم.</t>
  </si>
  <si>
    <t>·        تشير التحليلات المتقدمة، على سبيل المثال، إلى التقييمات الاقتصادية والتحليلات الوبائية.</t>
  </si>
  <si>
    <t>مدخلات من خبراء خارجيين. قد ترغب المجموعات الاستشارية الفنية الوطنية للتحصين (NITAGs) في الحصول على مدخلات من الخبراء الخارجيين، بما في ذلك على سبيل المثال لا الحصر المؤسسات والوكالات (على سبيل المثال، الوكالات الحكومية والشركاء الرئيسيين وأصحاب المصلحة).</t>
  </si>
  <si>
    <t>والتمييز الرئيسي هو أنه بالنسبة للنضج "قيد التطوير" تحصل NITAG أحيانًا أو تحصل على مدخلات مخصصة من خبراء خارجيين ولكن بالنسبة للنضج "المتوسط" تحصل NITAG بشكل روتيني على مدخلات من خبراء خارجيين (على سبيل المثال، تتم دعوة الخبراء الخارجيين بشكل روتيني إلى اجتماعات NITAG ويتم منحهم الفرصة لتقديم التعليقات). ومع ذلك، قد تختار NITAGs أيضًا إضفاء الطابع الرسمي على مساهمات هؤلاء الخبراء في المعرفة والدعم من خلال العضوية غير الأساسية.</t>
  </si>
  <si>
    <t>إجراءات التشغيل المعيارية. ينبغي كتابة إجراءات التشغيل المعيارية الخاصة بـ NITAG (أو وثيقة مماثلة) والالتزام بها كوثيقة رسمية خاصة بـ NITAG.</t>
  </si>
  <si>
    <t>كحد أدنى، يجب أن تحتوي إجراءات التشغيل المعيارية الأساسية على ما يلي:</t>
  </si>
  <si>
    <t>·        تفاصيل حول نمط العمليات</t>
  </si>
  <si>
    <t>o   يتضمن "نمط العمليات" قواعد الاجتماعات وعملية تسجيل وتوزيع ملخص الاجتماعات وعملية إعداد التوصيات واتخاذ القرارات والمبادئ التوجيهية بشأن مجموعات العمل. راجع أداة التقييم البسيطة للحصول على قائمة كاملة بالتفاصيل لتضمينها في نمط العمليات.</t>
  </si>
  <si>
    <t>·        سياسة السرية</t>
  </si>
  <si>
    <t>·        قواعد العضوية</t>
  </si>
  <si>
    <t>بدون تضمين ما سبق، لا تفي إجراءات التشغيل المعيارية بمتطلبات النضج "لقيد التطوير". فيما يلي المتطلبات الإضافية التي تبدأ عند مستويات نضج أكثر تقدمًا:</t>
  </si>
  <si>
    <t>·        متوسط: سياسة تضارب المصالح والميزانية</t>
  </si>
  <si>
    <t>·        متقدم: أدوات أو توصيات لتوجيه وتقييم الأعضاء الجدد</t>
  </si>
  <si>
    <t>·        الطليعة: تتم مراجعة إجراءات التشغيل المعيارية وتحديثها بانتظام حسب الحاجة وتعميمها على الأعضاء عند إجراء التغييرات</t>
  </si>
  <si>
    <t>جدول الأعمال. يجب دعوة أعضاء NITAG لاقتراح بنود جدول الأعمال قبل وقت كاف من الاجتماع بحيث (1) يكون لدى الأعضاء الوقت الكافي لتقديم الطلبات المدروسة و(2) يكون لدى الأمانة العامة الوقت الكافي للنظر في اقتراحاتهم. قد يختلف هذا الجدول الزمني حسب البلد ولكن ينبغي الاتفاق عليه ومراقبته.</t>
  </si>
  <si>
    <t>الوثائق الأساسية. تتضمن الوثائق الأساسية التي سيتم تعميمها قبل الاجتماعات: ملخصات من مجموعات العمل، [أخرى]. بدون تضمين هذه العناصر على الأقل بين الوثائق الأساسية، لا يمكن اعتبار NITAG "قيد التطوير" أو أعلى.</t>
  </si>
  <si>
    <t xml:space="preserve">تتضمن الوثائق الأساسية الشاملة جميع المتطلبات على مستوى "قيد التطوير"، بالإضافة إلى ما يلي: </t>
  </si>
  <si>
    <t>·        مقدمة لسؤال السياسة</t>
  </si>
  <si>
    <t>·        طرق تصف كيفية البحث عن الأدلة ومراجعتها وتوليفها</t>
  </si>
  <si>
    <t>·        نتائج توصية (توصيات) السياسة ومناقشتها وخياراتها</t>
  </si>
  <si>
    <t>·        المراجع</t>
  </si>
  <si>
    <t xml:space="preserve">التقييم.  يمكن أن تساعد التقييمات في تحسين أداء NITAG؛ ويمكن إجراؤها إما كتقييم ذاتي أو خارجي أو يمكن أن تكون جزءًا من تقييم أوسع نطاقًا. سينظر التقييم في قدرات NITAG وهيكلها ووظائفها وإجراءاتها. تُعد NMAT مثالاً على أداة تقييم موحدة. تُعتبر أدوات التقييم أو التقييمات الأخرى التي يمكن أن تحقق نتائج بطريقة موثوقة ومتسقة "أدوات موحدة" ويمكن استخدامها. </t>
  </si>
  <si>
    <t>أساس صنع القرار. على مستويات متزايدة النضج، ينبغي على NITAG تحديد مجموعة من العناصر واتباعها كأساس لصنع القرار. كحد أدنى، ينبغي أن تشمل هذه العناصر: عبء المرض والاستمناع والسلامة وفعالية اللقاحات. وبدون تحديد هذه المعايير واتباعها على الأقل، لا يمكن لـ NITAG تحقيق تصنيف نضج "متطور" أو أعلى.</t>
  </si>
  <si>
    <t>دليل SAGE لإطار العمل الخاص بالتوصية. تستخدم SAGE جداول Evidence to Recommendation (من الأدلة إلى التوصيات) لزيادة الشفافية والنظر بشكل منهجي في المعايير المحددة مسبقًا التي تؤدي إلى التوصيات.  يمكن العثور على تنسيق SAGE القياسي لجداول Evidence to Recommendation (من الأدلة إلى التوصيات) في الملحق 10 من "إرشادات تطوير التوصيات القائمة على الأدلة المتعلقة بالتطعيم".</t>
  </si>
  <si>
    <t>إرشادات تطوير التوصيات القائمة على الأدلة المتعلقة بالتطعيم</t>
  </si>
  <si>
    <t>التوصيات المؤرشفة. يتم حفظ التوصيات وتخزينها، ويمكن الوصول إليها إما عند الطلب أو عبر الموقع الإلكتروني أو عن طريق مستودع مفتوح المصدر عبر الإنترنت.</t>
  </si>
  <si>
    <t>طلبات توصيات السياسة. ينبغي تضمين العملية المحددة التي تطلب وزارة الصحة من خلالها رسميًا توصيات السياسة من NITAG، بما في ذلك الجدول الزمني المتفق عليه بشكل متبادل لاستجابة NITAG، في إجراءات التشغيل المعيارية أو وثيقة مماثلة.  استنادًا إلى الهيكل الحكومي (على سبيل المثال، الولايات المركزية مقابل الولايات الفيدرالية) واستقلالية NITAG، قد تكون هناك اختلافات في كيفية الحصول على المدخلات لطلبات توصيات السياسة.</t>
  </si>
  <si>
    <t>مقبولة. وهذا يعني أن توصية NITAG مقبولة من قبل وزارة الصحة ولكنها لا تعني بالضرورة أن وزارة الصحة تعتمدها أو تنفذها على الفور. قد يعتمد اعتماد أو تنفيذ التوصية على عوامل أخرى، مثل التمويل، وتوريد اللقاح، وما إلى ذلك.</t>
  </si>
  <si>
    <t xml:space="preserve">توصيات برمجية قائمة على الأدلة. اعتمادًا على سياق البلد، قد تكون المجموعات الاستشارية الفنية الوطنية للتحصين (NITAGs) قادرة على دعم برنامج التطعيم الوطني الخاص بها من خلال تقديم توصيات قائمة على الأدلة حول المشاكل البرمجية المتعلقة بالتطعيم، بالإضافة إلى التوصيات المتعلقة مباشرةً باستخدام اللقاحات (مثل الجرعات والفواصل الزمنية للجرعات) وجداول اللقاحات.  على سبيل المثال، قد تكون مشاركة NITAGs في تقديم توصيات قائمة على الأدلة للمشاكل البرمجية أكثر أهمية في البلدان التي لديها برامج تطعيم وطنية أقل قوة. </t>
  </si>
  <si>
    <t>المؤشر 7: تقدير الشركاء</t>
  </si>
  <si>
    <t>الشريك . لأغراض هذا النموذج، يُعرَّف مصطلح "الشريك" بأنه أي شخص أو مجموعة سكانية أو منظمة أو غير ذلك ممن لهم حصة في عملية وقرارات NITAGs. وقد يشمل ذلك، على سبيل المثال لا الحصر، المنظمات العلمية والمنظمات المهنية ومصنعي اللقاحات وشبكة NITAG العالمية والسلطات الصحية الحكومية.</t>
  </si>
  <si>
    <t>-</t>
  </si>
  <si>
    <t>أداة NMAT لجمع البيانات</t>
  </si>
  <si>
    <t>data</t>
  </si>
  <si>
    <t>worksheet</t>
  </si>
  <si>
    <t>cell</t>
  </si>
  <si>
    <t>row</t>
  </si>
  <si>
    <t>column</t>
  </si>
  <si>
    <t>ref</t>
  </si>
  <si>
    <t>value</t>
  </si>
  <si>
    <t>Ind1_maturity</t>
  </si>
  <si>
    <t>Ind2_maturity</t>
  </si>
  <si>
    <t>R9</t>
  </si>
  <si>
    <t>Ind3_maturity</t>
  </si>
  <si>
    <t>R10</t>
  </si>
  <si>
    <t>Ind4_maturity</t>
  </si>
  <si>
    <t>Ind5_maturity</t>
  </si>
  <si>
    <t>R8</t>
  </si>
  <si>
    <t>Ind6_maturity</t>
  </si>
  <si>
    <t>Ind7_maturity</t>
  </si>
  <si>
    <t>Ind1_1_maturity</t>
  </si>
  <si>
    <t>Ind1_2_maturity</t>
  </si>
  <si>
    <t>Ind1_3_maturity</t>
  </si>
  <si>
    <t>Ind1_4_maturity</t>
  </si>
  <si>
    <t>Ind2_1_maturity</t>
  </si>
  <si>
    <t>R5</t>
  </si>
  <si>
    <t>Ind2_2_maturity</t>
  </si>
  <si>
    <t>R6</t>
  </si>
  <si>
    <t>Ind2_3_maturity</t>
  </si>
  <si>
    <t>R7</t>
  </si>
  <si>
    <t>Ind3_1_maturity</t>
  </si>
  <si>
    <t>Ind3_2_maturity</t>
  </si>
  <si>
    <t>Ind3_3_maturity</t>
  </si>
  <si>
    <t>Ind3_4_maturity</t>
  </si>
  <si>
    <t>Ind4_1_maturity</t>
  </si>
  <si>
    <t>Ind4_2_maturity</t>
  </si>
  <si>
    <t>Ind4_3_maturity</t>
  </si>
  <si>
    <t>Ind5_1_maturity</t>
  </si>
  <si>
    <t>Ind5_2_maturity</t>
  </si>
  <si>
    <t>Ind6_1_maturity</t>
  </si>
  <si>
    <t>Ind6_2_maturity</t>
  </si>
  <si>
    <t>Ind7_1_maturity</t>
  </si>
  <si>
    <t>Ind7_2_maturity</t>
  </si>
  <si>
    <t>ملخص</t>
  </si>
  <si>
    <t>C6</t>
  </si>
  <si>
    <t>Ind1_nb_criteria_met</t>
  </si>
  <si>
    <t>Ind2_nb_criteria_met</t>
  </si>
  <si>
    <t>Ind3_nb_criteria_met</t>
  </si>
  <si>
    <t>Ind4_nb_criteria_met</t>
  </si>
  <si>
    <t>Ind5_nb_criteria_met</t>
  </si>
  <si>
    <t>Ind6_nb_criteria_met</t>
  </si>
  <si>
    <t>C94</t>
  </si>
  <si>
    <t>Ind7_nb_criteria_met</t>
  </si>
  <si>
    <t>C95</t>
  </si>
  <si>
    <t>x</t>
  </si>
  <si>
    <t>field_type</t>
  </si>
  <si>
    <t>field_key</t>
  </si>
  <si>
    <t>Comment</t>
  </si>
  <si>
    <t>format mX</t>
  </si>
  <si>
    <t>int</t>
  </si>
  <si>
    <t>C96</t>
  </si>
  <si>
    <t>C97</t>
  </si>
  <si>
    <t>C98</t>
  </si>
  <si>
    <t>C99</t>
  </si>
  <si>
    <t>C100</t>
  </si>
  <si>
    <t>Ind1_notes</t>
  </si>
  <si>
    <t>D12</t>
  </si>
  <si>
    <t>Ind2_notes</t>
  </si>
  <si>
    <t>D11</t>
  </si>
  <si>
    <t>Ind3_notes</t>
  </si>
  <si>
    <t>Ind4_notes</t>
  </si>
  <si>
    <t>Ind5_notes</t>
  </si>
  <si>
    <t>D10</t>
  </si>
  <si>
    <t>Ind6_notes</t>
  </si>
  <si>
    <t>Ind7_notes</t>
  </si>
  <si>
    <t>form</t>
  </si>
  <si>
    <t>input_name</t>
  </si>
  <si>
    <t>input_date</t>
  </si>
  <si>
    <t>C11</t>
  </si>
  <si>
    <t>input_nitag_code</t>
  </si>
  <si>
    <t>F4</t>
  </si>
  <si>
    <t>input_assessment_self</t>
  </si>
  <si>
    <t>C8</t>
  </si>
  <si>
    <t>input_assessment_external</t>
  </si>
  <si>
    <t>C9</t>
  </si>
  <si>
    <t>input_assessment_type</t>
  </si>
  <si>
    <t>input_participants</t>
  </si>
  <si>
    <t>C13</t>
  </si>
  <si>
    <t>input_strengths</t>
  </si>
  <si>
    <t>C15</t>
  </si>
  <si>
    <t>input_challenges</t>
  </si>
  <si>
    <t>C17</t>
  </si>
  <si>
    <t>hashphrase</t>
  </si>
  <si>
    <t>Calculated among locked cells of first 10 worksheets</t>
  </si>
  <si>
    <t>template</t>
  </si>
  <si>
    <t>NAME_GEO</t>
  </si>
  <si>
    <t>NITAG_CODE</t>
  </si>
  <si>
    <t>Maturity_text</t>
  </si>
  <si>
    <t>Maturity_code</t>
  </si>
  <si>
    <t>Afghanistan</t>
  </si>
  <si>
    <t>AFG</t>
  </si>
  <si>
    <t>m1</t>
  </si>
  <si>
    <t>Albania</t>
  </si>
  <si>
    <t>ALB</t>
  </si>
  <si>
    <t>m2</t>
  </si>
  <si>
    <t>Algeria</t>
  </si>
  <si>
    <t>DZA</t>
  </si>
  <si>
    <t>m3</t>
  </si>
  <si>
    <t>Andorra</t>
  </si>
  <si>
    <t>AND</t>
  </si>
  <si>
    <t>m4</t>
  </si>
  <si>
    <t>Angola</t>
  </si>
  <si>
    <t>AGO</t>
  </si>
  <si>
    <t>m5</t>
  </si>
  <si>
    <t>Argentina</t>
  </si>
  <si>
    <t>ARG</t>
  </si>
  <si>
    <t>Armenia</t>
  </si>
  <si>
    <t>ARM</t>
  </si>
  <si>
    <t>Australia</t>
  </si>
  <si>
    <t>AUS</t>
  </si>
  <si>
    <t>Austria</t>
  </si>
  <si>
    <t>AUT</t>
  </si>
  <si>
    <t>Azerbaijan</t>
  </si>
  <si>
    <t>AZE</t>
  </si>
  <si>
    <t>Bahrain</t>
  </si>
  <si>
    <t>BHR</t>
  </si>
  <si>
    <t>Bangladesh</t>
  </si>
  <si>
    <t>BGD</t>
  </si>
  <si>
    <t>Belarus</t>
  </si>
  <si>
    <t>BLR</t>
  </si>
  <si>
    <t>Belgium</t>
  </si>
  <si>
    <t>BEL</t>
  </si>
  <si>
    <t>Benin</t>
  </si>
  <si>
    <t>BEN</t>
  </si>
  <si>
    <t>Bhutan</t>
  </si>
  <si>
    <t>BTN</t>
  </si>
  <si>
    <t>Bolivia (Plurinational State of)</t>
  </si>
  <si>
    <t>BOL</t>
  </si>
  <si>
    <t>Bosnia and Herzegovina</t>
  </si>
  <si>
    <t>BIH</t>
  </si>
  <si>
    <t>Botswana</t>
  </si>
  <si>
    <t>BWA</t>
  </si>
  <si>
    <t>Brazil</t>
  </si>
  <si>
    <t>BRA</t>
  </si>
  <si>
    <t>Brunei Darussalam</t>
  </si>
  <si>
    <t>BRN</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</si>
  <si>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</si>
  <si>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</si>
  <si>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</si>
  <si>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</si>
  <si>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</si>
  <si>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</si>
  <si>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</si>
  <si>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</si>
  <si>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</si>
  <si>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</si>
  <si>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</si>
  <si>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</si>
  <si>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</si>
  <si>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</si>
  <si>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</si>
  <si>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</si>
  <si>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</si>
  <si>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</si>
  <si>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</si>
  <si>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</si>
  <si>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</si>
  <si>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</si>
  <si>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CITAG</t>
  </si>
  <si>
    <t>CIT</t>
  </si>
  <si>
    <t>Colombia</t>
  </si>
  <si>
    <t>COL</t>
  </si>
  <si>
    <t>Comoros</t>
  </si>
  <si>
    <t>COM</t>
  </si>
  <si>
    <t>Congo</t>
  </si>
  <si>
    <t>COG</t>
  </si>
  <si>
    <t>Cook Islands</t>
  </si>
  <si>
    <t>COK</t>
  </si>
  <si>
    <t>Costa Rica</t>
  </si>
  <si>
    <t>CRI</t>
  </si>
  <si>
    <t>Côte d'Ivoire</t>
  </si>
  <si>
    <t>CIV</t>
  </si>
  <si>
    <t>Croatia</t>
  </si>
  <si>
    <t>HRV</t>
  </si>
  <si>
    <t>Cuba</t>
  </si>
  <si>
    <t>CUB</t>
  </si>
  <si>
    <t>Cyprus</t>
  </si>
  <si>
    <t>CYP</t>
  </si>
  <si>
    <t>Czechia</t>
  </si>
  <si>
    <t>CZE</t>
  </si>
  <si>
    <t>Democratic People's Republic of Korea</t>
  </si>
  <si>
    <t>PRK</t>
  </si>
  <si>
    <t>Democratic Republic of the Congo</t>
  </si>
  <si>
    <t>COD</t>
  </si>
  <si>
    <t>Denmark</t>
  </si>
  <si>
    <t>DNK</t>
  </si>
  <si>
    <t>Djibouti</t>
  </si>
  <si>
    <t>DJI</t>
  </si>
  <si>
    <t>Dominican Republic</t>
  </si>
  <si>
    <t>DOM</t>
  </si>
  <si>
    <t>Ecuador</t>
  </si>
  <si>
    <t>ECU</t>
  </si>
  <si>
    <t>Egypt</t>
  </si>
  <si>
    <t>EGY</t>
  </si>
  <si>
    <t>El Salvador</t>
  </si>
  <si>
    <t>SLV</t>
  </si>
  <si>
    <t>Equatorial Guinea</t>
  </si>
  <si>
    <t>GNQ</t>
  </si>
  <si>
    <t>Eritrea</t>
  </si>
  <si>
    <t>ERI</t>
  </si>
  <si>
    <t>Estonia</t>
  </si>
  <si>
    <t>EST</t>
  </si>
  <si>
    <t>Eswatini</t>
  </si>
  <si>
    <t>SWZ</t>
  </si>
  <si>
    <t>Ethiopia</t>
  </si>
  <si>
    <t>ETH</t>
  </si>
  <si>
    <t>Fiji</t>
  </si>
  <si>
    <t>FJI</t>
  </si>
  <si>
    <t>Finland</t>
  </si>
  <si>
    <t>FIN</t>
  </si>
  <si>
    <t>France</t>
  </si>
  <si>
    <t>FRA</t>
  </si>
  <si>
    <t>Gabon</t>
  </si>
  <si>
    <t>GAB</t>
  </si>
  <si>
    <t>Gambia</t>
  </si>
  <si>
    <t>GMB</t>
  </si>
  <si>
    <t>Georgia</t>
  </si>
  <si>
    <t>GEO</t>
  </si>
  <si>
    <t>Germany</t>
  </si>
  <si>
    <t>DEU</t>
  </si>
  <si>
    <t>Ghana</t>
  </si>
  <si>
    <t>GHA</t>
  </si>
  <si>
    <t>Greece</t>
  </si>
  <si>
    <t>GRC</t>
  </si>
  <si>
    <t>Guatemala</t>
  </si>
  <si>
    <t>GTM</t>
  </si>
  <si>
    <t>Guinea</t>
  </si>
  <si>
    <t>GIN</t>
  </si>
  <si>
    <t>Guinea-Bissau</t>
  </si>
  <si>
    <t>GNB</t>
  </si>
  <si>
    <t>Haiti</t>
  </si>
  <si>
    <t>HTI</t>
  </si>
  <si>
    <t>Honduras</t>
  </si>
  <si>
    <t>HND</t>
  </si>
  <si>
    <t>Hungary</t>
  </si>
  <si>
    <t>HUN</t>
  </si>
  <si>
    <t>Iceland</t>
  </si>
  <si>
    <t>ISL</t>
  </si>
  <si>
    <t>India</t>
  </si>
  <si>
    <t>IND</t>
  </si>
  <si>
    <t>Indonesia</t>
  </si>
  <si>
    <t>IDN</t>
  </si>
  <si>
    <t>Iran (Islamic Republic of)</t>
  </si>
  <si>
    <t>IRN</t>
  </si>
  <si>
    <t>Iraq</t>
  </si>
  <si>
    <t>IRQ</t>
  </si>
  <si>
    <t>Ireland</t>
  </si>
  <si>
    <t>IRL</t>
  </si>
  <si>
    <t>Israel</t>
  </si>
  <si>
    <t>ISR</t>
  </si>
  <si>
    <t>Italy</t>
  </si>
  <si>
    <t>ITA</t>
  </si>
  <si>
    <t>Japan</t>
  </si>
  <si>
    <t>JPN</t>
  </si>
  <si>
    <t>Jordan</t>
  </si>
  <si>
    <t>JOR</t>
  </si>
  <si>
    <t>Kazakhstan</t>
  </si>
  <si>
    <t>KAZ</t>
  </si>
  <si>
    <t>Kenya</t>
  </si>
  <si>
    <t>KEN</t>
  </si>
  <si>
    <t>Kiribati</t>
  </si>
  <si>
    <t>KIR</t>
  </si>
  <si>
    <t>Kuwait</t>
  </si>
  <si>
    <t>KWT</t>
  </si>
  <si>
    <t>Kyrgyzstan</t>
  </si>
  <si>
    <t>KGZ</t>
  </si>
  <si>
    <t>Lao People's Democratic Republic</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</si>
  <si>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</si>
  <si>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</si>
  <si>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</si>
  <si>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</si>
  <si>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</si>
  <si>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</si>
  <si>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</si>
  <si>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</si>
  <si>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</si>
  <si>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</si>
  <si>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</si>
  <si>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</si>
  <si>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</si>
  <si>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</si>
  <si>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</si>
  <si>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</si>
  <si>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</si>
  <si>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</si>
  <si>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</si>
  <si>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</si>
  <si>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</si>
  <si>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</si>
  <si>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</si>
  <si>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</si>
  <si>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</si>
  <si>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</si>
  <si>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</si>
  <si>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</si>
  <si>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</si>
  <si>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</si>
  <si>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</si>
  <si>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</si>
  <si>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</si>
  <si>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</si>
  <si>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</si>
  <si>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(Federated States of)</t>
  </si>
  <si>
    <t>FSM</t>
  </si>
  <si>
    <t>Monaco</t>
  </si>
  <si>
    <t>MCO</t>
  </si>
  <si>
    <t>Mongolia</t>
  </si>
  <si>
    <t>MNG</t>
  </si>
  <si>
    <t>Montenegro</t>
  </si>
  <si>
    <t>MNE</t>
  </si>
  <si>
    <t>Morocco</t>
  </si>
  <si>
    <t>MAR</t>
  </si>
  <si>
    <t>Mozambique</t>
  </si>
  <si>
    <t>MOZ</t>
  </si>
  <si>
    <t>Myanmar</t>
  </si>
  <si>
    <t>MMR</t>
  </si>
  <si>
    <t>Namibia</t>
  </si>
  <si>
    <t>NAM</t>
  </si>
  <si>
    <t>Nauru</t>
  </si>
  <si>
    <t>NRU</t>
  </si>
  <si>
    <t>Nepal</t>
  </si>
  <si>
    <t>NPL</t>
  </si>
  <si>
    <t>Netherlands (Kingdom of the)</t>
  </si>
  <si>
    <t>NLD</t>
  </si>
  <si>
    <t>New Zealand</t>
  </si>
  <si>
    <t>NZL</t>
  </si>
  <si>
    <t>Nicaragua</t>
  </si>
  <si>
    <t>NIC</t>
  </si>
  <si>
    <t>Niger</t>
  </si>
  <si>
    <t>NER</t>
  </si>
  <si>
    <t>Nigeria</t>
  </si>
  <si>
    <t>NGA</t>
  </si>
  <si>
    <t>Niue</t>
  </si>
  <si>
    <t>NIU</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</si>
  <si>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</si>
  <si>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</si>
  <si>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</si>
  <si>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</si>
  <si>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</si>
  <si>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</si>
  <si>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</si>
  <si>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</si>
  <si>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</si>
  <si>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</si>
  <si>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</si>
  <si>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</si>
  <si>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</si>
  <si>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</si>
  <si>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</si>
  <si>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</si>
  <si>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</si>
  <si>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</si>
  <si>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</si>
  <si>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</si>
  <si>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</si>
  <si>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</si>
  <si>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</si>
  <si>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</si>
  <si>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</si>
  <si>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</si>
  <si>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Korea</t>
  </si>
  <si>
    <t>KOR</t>
  </si>
  <si>
    <t>Republic of Moldova</t>
  </si>
  <si>
    <t>MDA</t>
  </si>
  <si>
    <t>Romania</t>
  </si>
  <si>
    <t>ROU</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</si>
  <si>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</si>
  <si>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</si>
  <si>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</si>
  <si>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</si>
  <si>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</si>
  <si>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</si>
  <si>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</si>
  <si>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</si>
  <si>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</si>
  <si>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</si>
  <si>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</si>
  <si>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</si>
  <si>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</si>
  <si>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</si>
  <si>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</si>
  <si>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</si>
  <si>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</si>
  <si>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</si>
  <si>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</si>
  <si>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</si>
  <si>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</si>
  <si>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</si>
  <si>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</si>
  <si>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</si>
  <si>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</si>
  <si>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</si>
  <si>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</si>
  <si>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</si>
  <si>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</si>
  <si>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</si>
  <si>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</si>
  <si>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</si>
  <si>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South Sudan</t>
  </si>
  <si>
    <t>SSD</t>
  </si>
  <si>
    <t>Spain</t>
  </si>
  <si>
    <t>ESP</t>
  </si>
  <si>
    <t>Sri Lanka</t>
  </si>
  <si>
    <t>LKA</t>
  </si>
  <si>
    <t>Sudan</t>
  </si>
  <si>
    <t>SDN</t>
  </si>
  <si>
    <t>Sweden</t>
  </si>
  <si>
    <t>SWE</t>
  </si>
  <si>
    <t>Switzerland</t>
  </si>
  <si>
    <t>CHE</t>
  </si>
  <si>
    <t>Syrian Arab Republic</t>
  </si>
  <si>
    <t>SYR</t>
  </si>
  <si>
    <t>Tajikistan</t>
  </si>
  <si>
    <t>TJK</t>
  </si>
  <si>
    <t>Thailand</t>
  </si>
  <si>
    <t>THA</t>
  </si>
  <si>
    <t>Timor-Leste</t>
  </si>
  <si>
    <t>TLS</t>
  </si>
  <si>
    <t>Togo</t>
  </si>
  <si>
    <t>TGO</t>
  </si>
  <si>
    <t>Tonga</t>
  </si>
  <si>
    <t>TON</t>
  </si>
  <si>
    <t>Tunisia</t>
  </si>
  <si>
    <t>TUN</t>
  </si>
  <si>
    <t>Türkiye</t>
  </si>
  <si>
    <t>TUR</t>
  </si>
  <si>
    <t>Turkmenistan</t>
  </si>
  <si>
    <t>TKM</t>
  </si>
  <si>
    <t>Tuvalu</t>
  </si>
  <si>
    <t>TUV</t>
  </si>
  <si>
    <t>Uganda</t>
  </si>
  <si>
    <t>UGA</t>
  </si>
  <si>
    <t>Ukraine</t>
  </si>
  <si>
    <t>UKR</t>
  </si>
  <si>
    <t>United Arab Emirates</t>
  </si>
  <si>
    <t>ARE</t>
  </si>
  <si>
    <t>United Kingdom of Great Britain and Northern Ireland</t>
  </si>
  <si>
    <t>GBR</t>
  </si>
  <si>
    <t>United Republic of Tanzania</t>
  </si>
  <si>
    <t>TZA</t>
  </si>
  <si>
    <t>United States of America</t>
  </si>
  <si>
    <t>USA</t>
  </si>
  <si>
    <t>Uruguay</t>
  </si>
  <si>
    <t>URY</t>
  </si>
  <si>
    <t>Uzbekistan</t>
  </si>
  <si>
    <t>UZB</t>
  </si>
  <si>
    <t>Vanuatu</t>
  </si>
  <si>
    <t>VUT</t>
  </si>
  <si>
    <t>Venezuela (Bolivarian Republic of)</t>
  </si>
  <si>
    <t>VEN</t>
  </si>
  <si>
    <t>Viet Nam</t>
  </si>
  <si>
    <t>VNM</t>
  </si>
  <si>
    <t>Yemen</t>
  </si>
  <si>
    <t>YEM</t>
  </si>
  <si>
    <t>Zambia</t>
  </si>
  <si>
    <t>ZMB</t>
  </si>
  <si>
    <t>Zimbabwe</t>
  </si>
  <si>
    <t>ZWE</t>
  </si>
  <si>
    <t>AR-v2</t>
  </si>
  <si>
    <t>البلد</t>
  </si>
  <si>
    <t>نوع التقييم</t>
  </si>
  <si>
    <t>التقييم الذاتي</t>
  </si>
  <si>
    <t>التقييم الخارجي</t>
  </si>
  <si>
    <r>
      <rPr>
        <i/>
        <sz val="11"/>
        <color rgb="FF000000"/>
        <rFont val="Arial"/>
        <family val="2"/>
      </rPr>
      <t>هذه أداة اختيارية يمكن أن تستخدمها NITAG لجمع البيانات استعدادًا لإكمال التقييم.</t>
    </r>
  </si>
  <si>
    <r>
      <rPr>
        <i/>
        <sz val="11"/>
        <color rgb="FF000000"/>
        <rFont val="Arial"/>
        <family val="2"/>
      </rPr>
      <t>انقر نقرًا مزدوجًا فوق الأيقونة لفتحها.</t>
    </r>
  </si>
  <si>
    <t>b4bf69cad4c890744bf158040252ee00d5072766af0a3d97dbfc6ea9ec8efccc</t>
  </si>
  <si>
    <t xml:space="preserve"> </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</si>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</sst>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yyyy\-mm\-dd;@"/>
  </numFmts>
  <fonts count="54" x14ac:knownFonts="1">
    <font>
      <sz val="11"/>
      <color theme="1"/>
      <name val="Calibri"/>
      <family val="2"/>
      <charset val="1"/>
    </font>
    <font>
      <sz val="11"/>
      <color theme="1"/>
      <name val="Calibri"/>
      <family val="2"/>
      <scheme val="minor"/>
    </font>
    <font>
      <sz val="11"/>
      <color theme="1"/>
      <name val="Arial"/>
      <family val="2"/>
      <charset val="1"/>
    </font>
    <font>
      <b/>
      <sz val="18"/>
      <color rgb="FF17468F"/>
      <name val="Arial"/>
      <family val="2"/>
      <charset val="1"/>
    </font>
    <font>
      <sz val="11"/>
      <color rgb="FF000000"/>
      <name val="Arial"/>
      <family val="2"/>
      <charset val="1"/>
    </font>
    <font>
      <b/>
      <i/>
      <sz val="11"/>
      <color theme="1"/>
      <name val="Arial"/>
      <family val="2"/>
      <charset val="1"/>
    </font>
    <font>
      <b/>
      <sz val="14"/>
      <color theme="0"/>
      <name val="Arial"/>
      <family val="2"/>
      <charset val="1"/>
    </font>
    <font>
      <b/>
      <sz val="12"/>
      <color theme="4"/>
      <name val="Arial"/>
      <family val="2"/>
      <charset val="1"/>
    </font>
    <font>
      <sz val="11"/>
      <color theme="4"/>
      <name val="Arial"/>
      <family val="2"/>
      <charset val="1"/>
    </font>
    <font>
      <sz val="11"/>
      <name val="Arial"/>
      <family val="2"/>
      <charset val="1"/>
    </font>
    <font>
      <sz val="11"/>
      <color rgb="FFFF0000"/>
      <name val="Arial"/>
      <family val="2"/>
      <charset val="1"/>
    </font>
    <font>
      <sz val="10"/>
      <color theme="1"/>
      <name val="Arial"/>
      <family val="2"/>
      <charset val="1"/>
    </font>
    <font>
      <sz val="10"/>
      <color theme="0"/>
      <name val="Arial"/>
      <family val="2"/>
      <charset val="1"/>
    </font>
    <font>
      <sz val="10"/>
      <color rgb="FF000000"/>
      <name val="Arial"/>
      <family val="2"/>
      <charset val="1"/>
    </font>
    <font>
      <b/>
      <sz val="10"/>
      <color theme="0"/>
      <name val="Arial"/>
      <family val="2"/>
      <charset val="1"/>
    </font>
    <font>
      <sz val="10"/>
      <name val="Arial"/>
      <family val="2"/>
      <charset val="1"/>
    </font>
    <font>
      <i/>
      <sz val="8"/>
      <name val="Arial"/>
      <family val="2"/>
      <charset val="1"/>
    </font>
    <font>
      <i/>
      <sz val="8"/>
      <color theme="1"/>
      <name val="Arial"/>
      <family val="2"/>
      <charset val="1"/>
    </font>
    <font>
      <b/>
      <sz val="12"/>
      <color theme="0"/>
      <name val="Arial"/>
      <family val="2"/>
      <charset val="1"/>
    </font>
    <font>
      <b/>
      <i/>
      <sz val="10"/>
      <color theme="1"/>
      <name val="Arial"/>
      <family val="2"/>
      <charset val="1"/>
    </font>
    <font>
      <i/>
      <sz val="10"/>
      <color theme="1"/>
      <name val="Arial"/>
      <family val="2"/>
      <charset val="1"/>
    </font>
    <font>
      <i/>
      <sz val="10"/>
      <name val="Arial"/>
      <family val="2"/>
      <charset val="1"/>
    </font>
    <font>
      <i/>
      <sz val="10"/>
      <color rgb="FF000000"/>
      <name val="Arial"/>
      <family val="2"/>
      <charset val="1"/>
    </font>
    <font>
      <b/>
      <sz val="14"/>
      <color rgb="FFFFFFFF"/>
      <name val="Arial"/>
      <family val="2"/>
      <charset val="1"/>
    </font>
    <font>
      <b/>
      <sz val="10"/>
      <name val="Arial"/>
      <family val="2"/>
      <charset val="1"/>
    </font>
    <font>
      <sz val="10"/>
      <color rgb="FFC00000"/>
      <name val="Arial"/>
      <family val="2"/>
      <charset val="1"/>
    </font>
    <font>
      <b/>
      <sz val="10"/>
      <color theme="1"/>
      <name val="Arial"/>
      <family val="2"/>
      <charset val="1"/>
    </font>
    <font>
      <b/>
      <sz val="10"/>
      <color rgb="FFFFFFFF"/>
      <name val="Arial"/>
      <family val="2"/>
      <charset val="1"/>
    </font>
    <font>
      <sz val="9"/>
      <color theme="1"/>
      <name val="Arial"/>
      <family val="2"/>
      <charset val="1"/>
    </font>
    <font>
      <i/>
      <sz val="11"/>
      <color theme="1"/>
      <name val="Arial"/>
      <family val="2"/>
      <charset val="1"/>
    </font>
    <font>
      <b/>
      <sz val="11"/>
      <color theme="0"/>
      <name val="Arial"/>
      <family val="2"/>
      <charset val="1"/>
    </font>
    <font>
      <sz val="14"/>
      <color theme="1"/>
      <name val="Arial"/>
      <family val="2"/>
      <charset val="1"/>
    </font>
    <font>
      <b/>
      <sz val="11"/>
      <color theme="0" tint="-0.14999847407452621"/>
      <name val="Arial"/>
      <family val="2"/>
      <charset val="1"/>
    </font>
    <font>
      <sz val="11"/>
      <color theme="0" tint="-0.14999847407452621"/>
      <name val="Arial"/>
      <family val="2"/>
      <charset val="1"/>
    </font>
    <font>
      <sz val="11"/>
      <color theme="0" tint="-0.14999847407452621"/>
      <name val="Calibri"/>
      <family val="2"/>
      <charset val="1"/>
    </font>
    <font>
      <b/>
      <sz val="12"/>
      <color theme="1"/>
      <name val="Arial"/>
      <family val="2"/>
      <charset val="1"/>
    </font>
    <font>
      <b/>
      <sz val="11"/>
      <color rgb="FF008ECE"/>
      <name val="Arial"/>
      <family val="2"/>
      <charset val="1"/>
    </font>
    <font>
      <b/>
      <sz val="11"/>
      <color theme="1"/>
      <name val="Arial"/>
      <family val="2"/>
      <charset val="1"/>
    </font>
    <font>
      <b/>
      <sz val="14"/>
      <color rgb="FF17468F"/>
      <name val="Arial"/>
      <family val="2"/>
      <charset val="1"/>
    </font>
    <font>
      <sz val="11"/>
      <color rgb="FF008ECE"/>
      <name val="Arial"/>
      <family val="2"/>
      <charset val="1"/>
    </font>
    <font>
      <u/>
      <sz val="11"/>
      <color theme="10"/>
      <name val="Arial"/>
      <family val="2"/>
      <charset val="1"/>
    </font>
    <font>
      <sz val="11"/>
      <color theme="10"/>
      <name val="Arial"/>
      <family val="2"/>
      <charset val="1"/>
    </font>
    <font>
      <b/>
      <sz val="11"/>
      <color theme="1"/>
      <name val="Calibri"/>
      <family val="2"/>
      <charset val="1"/>
    </font>
    <font>
      <sz val="11"/>
      <color theme="0" tint="-0.499984740745262"/>
      <name val="Calibri"/>
      <family val="2"/>
    </font>
    <font>
      <b/>
      <sz val="11"/>
      <color theme="0" tint="-0.499984740745262"/>
      <name val="Calibri"/>
      <family val="2"/>
    </font>
    <font>
      <i/>
      <sz val="11"/>
      <color theme="0" tint="-0.34998626667073579"/>
      <name val="Calibri"/>
      <family val="2"/>
    </font>
    <font>
      <sz val="10"/>
      <color theme="1"/>
      <name val="Calibri"/>
      <family val="2"/>
      <charset val="1"/>
    </font>
    <font>
      <sz val="11"/>
      <color rgb="FFFF0000"/>
      <name val="Calibri"/>
      <family val="2"/>
      <charset val="1"/>
    </font>
    <font>
      <i/>
      <sz val="8"/>
      <color theme="0" tint="-0.34998626667073579"/>
      <name val="Calibri"/>
      <family val="2"/>
    </font>
    <font>
      <b/>
      <sz val="18"/>
      <color rgb="FF17468F"/>
      <name val="Arial"/>
      <family val="2"/>
    </font>
    <font>
      <sz val="11"/>
      <color theme="1"/>
      <name val="Arial"/>
      <family val="2"/>
    </font>
    <font>
      <i/>
      <sz val="11"/>
      <color theme="1"/>
      <name val="Arial"/>
      <family val="2"/>
    </font>
    <font>
      <i/>
      <sz val="11"/>
      <color rgb="FF000000"/>
      <name val="Arial"/>
      <family val="2"/>
    </font>
    <font>
      <sz val="9"/>
      <color indexed="81"/>
      <name val="Tahoma"/>
      <family val="2"/>
    </font>
  </fonts>
  <fills count="12">
    <fill>
      <patternFill patternType="none"/>
    </fill>
    <fill>
      <patternFill patternType="gray125"/>
    </fill>
    <fill>
      <patternFill patternType="solid">
        <fgColor theme="4"/>
        <bgColor rgb="FF2147AA"/>
      </patternFill>
    </fill>
    <fill>
      <patternFill patternType="solid">
        <fgColor theme="5"/>
        <bgColor rgb="FF008080"/>
      </patternFill>
    </fill>
    <fill>
      <patternFill patternType="solid">
        <fgColor theme="6"/>
        <bgColor rgb="FF17468F"/>
      </patternFill>
    </fill>
    <fill>
      <patternFill patternType="solid">
        <fgColor theme="0"/>
        <bgColor rgb="FFFFFFCC"/>
      </patternFill>
    </fill>
    <fill>
      <patternFill patternType="solid">
        <fgColor rgb="FFDFDFDF"/>
        <bgColor rgb="FFD9D9D9"/>
      </patternFill>
    </fill>
    <fill>
      <patternFill patternType="solid">
        <fgColor theme="4" tint="0.79989013336588644"/>
        <bgColor rgb="FFCEDED8"/>
      </patternFill>
    </fill>
    <fill>
      <patternFill patternType="solid">
        <fgColor theme="0" tint="-0.14999847407452621"/>
        <bgColor rgb="FFDFDFDF"/>
      </patternFill>
    </fill>
    <fill>
      <patternFill patternType="solid">
        <fgColor rgb="FFFFFF00"/>
        <bgColor rgb="FFFFFF00"/>
      </patternFill>
    </fill>
    <fill>
      <patternFill patternType="solid">
        <fgColor theme="2"/>
        <bgColor rgb="FFDFDFDF"/>
      </patternFill>
    </fill>
    <fill>
      <patternFill patternType="solid">
        <fgColor rgb="FFFFFF00"/>
        <bgColor indexed="64"/>
      </patternFill>
    </fill>
  </fills>
  <borders count="38">
    <border>
      <left/>
      <right/>
      <top/>
      <bottom/>
      <diagonal/>
    </border>
    <border>
      <left style="thin">
        <color theme="7"/>
      </left>
      <right style="thin">
        <color theme="7"/>
      </right>
      <top style="thin">
        <color theme="7"/>
      </top>
      <bottom style="thin">
        <color theme="7"/>
      </bottom>
      <diagonal/>
    </border>
    <border>
      <left style="thin">
        <color theme="7"/>
      </left>
      <right style="thin">
        <color theme="7"/>
      </right>
      <top/>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style="thick">
        <color rgb="FF00B050"/>
      </left>
      <right style="thick">
        <color rgb="FF00B050"/>
      </right>
      <top style="thick">
        <color rgb="FF00B050"/>
      </top>
      <bottom style="thick">
        <color rgb="FF00B050"/>
      </bottom>
      <diagonal/>
    </border>
    <border>
      <left style="thick">
        <color rgb="FF00B050"/>
      </left>
      <right style="thin">
        <color theme="7"/>
      </right>
      <top style="thin">
        <color theme="7"/>
      </top>
      <bottom style="thin">
        <color theme="7"/>
      </bottom>
      <diagonal/>
    </border>
    <border>
      <left style="thin">
        <color theme="7"/>
      </left>
      <right style="thin">
        <color theme="7"/>
      </right>
      <top/>
      <bottom style="thin">
        <color theme="7"/>
      </bottom>
      <diagonal/>
    </border>
    <border>
      <left/>
      <right style="thin">
        <color theme="7"/>
      </right>
      <top/>
      <bottom/>
      <diagonal/>
    </border>
    <border>
      <left style="thin">
        <color theme="7"/>
      </left>
      <right/>
      <top/>
      <bottom/>
      <diagonal/>
    </border>
    <border>
      <left/>
      <right/>
      <top style="thin">
        <color theme="7"/>
      </top>
      <bottom style="thin">
        <color theme="7"/>
      </bottom>
      <diagonal/>
    </border>
    <border>
      <left style="thick">
        <color rgb="FF00B050"/>
      </left>
      <right style="thick">
        <color rgb="FF00B050"/>
      </right>
      <top/>
      <bottom style="thick">
        <color rgb="FF00B050"/>
      </bottom>
      <diagonal/>
    </border>
    <border>
      <left/>
      <right style="thin">
        <color theme="0"/>
      </right>
      <top/>
      <bottom/>
      <diagonal/>
    </border>
    <border>
      <left style="thin">
        <color theme="0"/>
      </left>
      <right/>
      <top/>
      <bottom/>
      <diagonal/>
    </border>
    <border>
      <left style="thick">
        <color theme="4"/>
      </left>
      <right style="thick">
        <color theme="4"/>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n">
        <color theme="7"/>
      </left>
      <right style="thin">
        <color theme="7"/>
      </right>
      <top style="thick">
        <color rgb="FF00B050"/>
      </top>
      <bottom style="thin">
        <color auto="1"/>
      </bottom>
      <diagonal/>
    </border>
    <border>
      <left style="thin">
        <color theme="7"/>
      </left>
      <right style="thin">
        <color theme="7"/>
      </right>
      <top style="thin">
        <color auto="1"/>
      </top>
      <bottom style="thick">
        <color rgb="FF00B050"/>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rgb="FFDFDFDF"/>
      </left>
      <right style="thin">
        <color rgb="FFDFDFDF"/>
      </right>
      <top style="thin">
        <color rgb="FFDFDFDF"/>
      </top>
      <bottom style="thin">
        <color rgb="FFDFDFDF"/>
      </bottom>
      <diagonal/>
    </border>
    <border>
      <left style="medium">
        <color theme="0" tint="-0.34998626667073579"/>
      </left>
      <right/>
      <top/>
      <bottom/>
      <diagonal/>
    </border>
    <border>
      <left/>
      <right style="medium">
        <color theme="0" tint="-0.34998626667073579"/>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thick">
        <color theme="6"/>
      </left>
      <right style="thick">
        <color theme="6"/>
      </right>
      <top style="thick">
        <color theme="6"/>
      </top>
      <bottom style="thick">
        <color theme="6"/>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182">
    <xf numFmtId="0" fontId="0" fillId="0" borderId="0" xfId="0"/>
    <xf numFmtId="0" fontId="2" fillId="0" borderId="0" xfId="0" applyFont="1" applyAlignment="1">
      <alignment readingOrder="2"/>
    </xf>
    <xf numFmtId="0" fontId="3" fillId="0" borderId="0" xfId="0" applyFont="1" applyAlignment="1">
      <alignment horizontal="right" vertical="top" readingOrder="2"/>
    </xf>
    <xf numFmtId="0" fontId="2" fillId="0" borderId="0" xfId="0" applyFont="1" applyAlignment="1">
      <alignment vertical="top" readingOrder="2"/>
    </xf>
    <xf numFmtId="0" fontId="4" fillId="0" borderId="0" xfId="0" applyFont="1" applyAlignment="1">
      <alignment vertical="top" wrapText="1" readingOrder="2"/>
    </xf>
    <xf numFmtId="0" fontId="5" fillId="0" borderId="0" xfId="0" applyFont="1" applyAlignment="1">
      <alignment vertical="top" wrapText="1" readingOrder="2"/>
    </xf>
    <xf numFmtId="0" fontId="5" fillId="0" borderId="0" xfId="0" applyFont="1" applyAlignment="1">
      <alignment readingOrder="2"/>
    </xf>
    <xf numFmtId="0" fontId="2" fillId="0" borderId="0" xfId="0" applyFont="1"/>
    <xf numFmtId="0" fontId="2" fillId="0" borderId="0" xfId="0" applyFont="1" applyAlignment="1">
      <alignment wrapText="1"/>
    </xf>
    <xf numFmtId="0" fontId="7" fillId="0" borderId="0" xfId="0" applyFont="1" applyAlignment="1">
      <alignment horizontal="center" vertical="center" textRotation="90"/>
    </xf>
    <xf numFmtId="0" fontId="8" fillId="0" borderId="0" xfId="0" applyFont="1" applyAlignment="1">
      <alignment horizontal="left" vertical="top"/>
    </xf>
    <xf numFmtId="0" fontId="9" fillId="0" borderId="0" xfId="0" applyFont="1" applyAlignment="1">
      <alignment horizontal="right" vertical="top" wrapText="1" readingOrder="2"/>
    </xf>
    <xf numFmtId="0" fontId="4" fillId="0" borderId="0" xfId="0" applyFont="1" applyAlignment="1">
      <alignment horizontal="right" vertical="top" wrapText="1" readingOrder="2"/>
    </xf>
    <xf numFmtId="0" fontId="9" fillId="0" borderId="0" xfId="0" applyFont="1"/>
    <xf numFmtId="0" fontId="2" fillId="0" borderId="0" xfId="0" applyFont="1" applyAlignment="1">
      <alignment horizontal="right" vertical="top" wrapText="1" readingOrder="2"/>
    </xf>
    <xf numFmtId="49" fontId="9" fillId="0" borderId="0" xfId="0" applyNumberFormat="1" applyFont="1" applyAlignment="1">
      <alignment horizontal="right" vertical="top" wrapText="1" readingOrder="2"/>
    </xf>
    <xf numFmtId="49" fontId="4" fillId="0" borderId="0" xfId="0" applyNumberFormat="1" applyFont="1" applyAlignment="1">
      <alignment horizontal="right" vertical="top" wrapText="1" readingOrder="2"/>
    </xf>
    <xf numFmtId="0" fontId="9" fillId="0" borderId="0" xfId="0" applyFont="1" applyAlignment="1">
      <alignment horizontal="left" vertical="center" indent="1"/>
    </xf>
    <xf numFmtId="0" fontId="10" fillId="0" borderId="0" xfId="0" applyFont="1"/>
    <xf numFmtId="0" fontId="11" fillId="0" borderId="0" xfId="0" applyFont="1" applyAlignment="1">
      <alignment readingOrder="2"/>
    </xf>
    <xf numFmtId="0" fontId="11" fillId="0" borderId="0" xfId="0" applyFont="1" applyAlignment="1">
      <alignment horizontal="left" vertical="center" readingOrder="2"/>
    </xf>
    <xf numFmtId="0" fontId="6" fillId="2" borderId="0" xfId="0" applyFont="1" applyFill="1" applyAlignment="1">
      <alignment readingOrder="2"/>
    </xf>
    <xf numFmtId="0" fontId="12" fillId="2" borderId="0" xfId="0" applyFont="1" applyFill="1" applyAlignment="1">
      <alignment readingOrder="2"/>
    </xf>
    <xf numFmtId="0" fontId="12" fillId="2" borderId="0" xfId="0" applyFont="1" applyFill="1" applyAlignment="1">
      <alignment horizontal="left" vertical="center" readingOrder="2"/>
    </xf>
    <xf numFmtId="0" fontId="11" fillId="2" borderId="0" xfId="0" applyFont="1" applyFill="1" applyAlignment="1">
      <alignment readingOrder="2"/>
    </xf>
    <xf numFmtId="0" fontId="11" fillId="2" borderId="0" xfId="0" applyFont="1" applyFill="1" applyAlignment="1">
      <alignment horizontal="left" vertical="center" readingOrder="2"/>
    </xf>
    <xf numFmtId="0" fontId="13" fillId="0" borderId="0" xfId="0" applyFont="1" applyAlignment="1">
      <alignment horizontal="center" vertical="center" wrapText="1" readingOrder="2"/>
    </xf>
    <xf numFmtId="0" fontId="14" fillId="5" borderId="2" xfId="0" applyFont="1" applyFill="1" applyBorder="1" applyAlignment="1">
      <alignment horizontal="center" vertical="center" wrapText="1" readingOrder="2"/>
    </xf>
    <xf numFmtId="0" fontId="14" fillId="2" borderId="1" xfId="0" applyFont="1" applyFill="1" applyBorder="1" applyAlignment="1">
      <alignment horizontal="center" vertical="center" readingOrder="2"/>
    </xf>
    <xf numFmtId="0" fontId="15" fillId="0" borderId="1" xfId="0" applyFont="1" applyBorder="1" applyAlignment="1">
      <alignment horizontal="center" vertical="center" wrapText="1" readingOrder="2"/>
    </xf>
    <xf numFmtId="0" fontId="15" fillId="0" borderId="3" xfId="0" applyFont="1" applyBorder="1" applyAlignment="1">
      <alignment horizontal="right" vertical="center" wrapText="1" readingOrder="2"/>
    </xf>
    <xf numFmtId="0" fontId="15" fillId="0" borderId="4" xfId="0" applyFont="1" applyBorder="1" applyAlignment="1">
      <alignment horizontal="right" vertical="center" wrapText="1" readingOrder="2"/>
    </xf>
    <xf numFmtId="0" fontId="15" fillId="5" borderId="0" xfId="0" applyFont="1" applyFill="1" applyAlignment="1">
      <alignment horizontal="right" vertical="center" wrapText="1" readingOrder="2"/>
    </xf>
    <xf numFmtId="0" fontId="15" fillId="0" borderId="5" xfId="0" applyFont="1" applyBorder="1" applyAlignment="1" applyProtection="1">
      <alignment horizontal="center" vertical="center" wrapText="1" readingOrder="2"/>
      <protection locked="0"/>
    </xf>
    <xf numFmtId="0" fontId="15" fillId="0" borderId="6" xfId="0" applyFont="1" applyBorder="1" applyAlignment="1">
      <alignment horizontal="right" vertical="center" wrapText="1" readingOrder="2"/>
    </xf>
    <xf numFmtId="0" fontId="15" fillId="6" borderId="7" xfId="0" applyFont="1" applyFill="1" applyBorder="1" applyAlignment="1">
      <alignment horizontal="center" vertical="center" wrapText="1" readingOrder="2"/>
    </xf>
    <xf numFmtId="0" fontId="16" fillId="6" borderId="4" xfId="0" applyFont="1" applyFill="1" applyBorder="1" applyAlignment="1">
      <alignment horizontal="right" vertical="center" wrapText="1" readingOrder="2"/>
    </xf>
    <xf numFmtId="0" fontId="16" fillId="5" borderId="8" xfId="0" applyFont="1" applyFill="1" applyBorder="1" applyAlignment="1">
      <alignment horizontal="right" vertical="center" wrapText="1" readingOrder="2"/>
    </xf>
    <xf numFmtId="0" fontId="16" fillId="6" borderId="3" xfId="0" applyFont="1" applyFill="1" applyBorder="1" applyAlignment="1">
      <alignment horizontal="right" vertical="center" wrapText="1" readingOrder="2"/>
    </xf>
    <xf numFmtId="0" fontId="16" fillId="5" borderId="9" xfId="0" applyFont="1" applyFill="1" applyBorder="1" applyAlignment="1">
      <alignment horizontal="right" vertical="center" wrapText="1" readingOrder="2"/>
    </xf>
    <xf numFmtId="0" fontId="15" fillId="7" borderId="1" xfId="0" applyFont="1" applyFill="1" applyBorder="1" applyAlignment="1">
      <alignment horizontal="center" vertical="center" wrapText="1" readingOrder="2"/>
    </xf>
    <xf numFmtId="0" fontId="15" fillId="0" borderId="1" xfId="0" applyFont="1" applyBorder="1" applyAlignment="1">
      <alignment horizontal="center" vertical="center" readingOrder="2"/>
    </xf>
    <xf numFmtId="0" fontId="15" fillId="0" borderId="10" xfId="0" applyFont="1" applyBorder="1" applyAlignment="1">
      <alignment horizontal="right" vertical="center" wrapText="1" readingOrder="2"/>
    </xf>
    <xf numFmtId="0" fontId="16" fillId="5" borderId="0" xfId="0" applyFont="1" applyFill="1" applyAlignment="1">
      <alignment horizontal="right" vertical="center" wrapText="1" readingOrder="2"/>
    </xf>
    <xf numFmtId="0" fontId="11" fillId="0" borderId="0" xfId="0" applyFont="1" applyAlignment="1">
      <alignment wrapText="1" readingOrder="2"/>
    </xf>
    <xf numFmtId="0" fontId="15" fillId="5" borderId="8" xfId="0" applyFont="1" applyFill="1" applyBorder="1" applyAlignment="1">
      <alignment horizontal="right" vertical="center" wrapText="1" readingOrder="2"/>
    </xf>
    <xf numFmtId="0" fontId="15" fillId="8" borderId="7" xfId="0" applyFont="1" applyFill="1" applyBorder="1" applyAlignment="1">
      <alignment horizontal="center" vertical="center" wrapText="1" readingOrder="2"/>
    </xf>
    <xf numFmtId="0" fontId="16" fillId="0" borderId="4" xfId="0" applyFont="1" applyBorder="1" applyAlignment="1">
      <alignment horizontal="right" vertical="center" wrapText="1" readingOrder="2"/>
    </xf>
    <xf numFmtId="0" fontId="15" fillId="0" borderId="11" xfId="0" applyFont="1" applyBorder="1" applyAlignment="1" applyProtection="1">
      <alignment horizontal="center" vertical="center" wrapText="1" readingOrder="2"/>
      <protection locked="0"/>
    </xf>
    <xf numFmtId="0" fontId="15" fillId="5" borderId="4" xfId="0" applyFont="1" applyFill="1" applyBorder="1" applyAlignment="1">
      <alignment horizontal="right" vertical="center" wrapText="1" readingOrder="2"/>
    </xf>
    <xf numFmtId="0" fontId="11" fillId="0" borderId="0" xfId="0" applyFont="1" applyAlignment="1">
      <alignment horizontal="left" vertical="center" wrapText="1" readingOrder="2"/>
    </xf>
    <xf numFmtId="0" fontId="11" fillId="0" borderId="0" xfId="0" applyFont="1" applyAlignment="1">
      <alignment horizontal="center" vertical="center" readingOrder="2"/>
    </xf>
    <xf numFmtId="0" fontId="11" fillId="0" borderId="0" xfId="0" applyFont="1" applyAlignment="1">
      <alignment horizontal="center" vertical="center" wrapText="1" readingOrder="2"/>
    </xf>
    <xf numFmtId="0" fontId="17" fillId="0" borderId="0" xfId="0" applyFont="1" applyAlignment="1">
      <alignment horizontal="left" vertical="center" wrapText="1" readingOrder="2"/>
    </xf>
    <xf numFmtId="0" fontId="11" fillId="0" borderId="0" xfId="0" applyFont="1" applyAlignment="1">
      <alignment horizontal="center" wrapText="1" readingOrder="2"/>
    </xf>
    <xf numFmtId="0" fontId="11" fillId="0" borderId="0" xfId="0" applyFont="1" applyAlignment="1">
      <alignment horizontal="left" readingOrder="2"/>
    </xf>
    <xf numFmtId="0" fontId="12" fillId="2" borderId="0" xfId="0" applyFont="1" applyFill="1" applyAlignment="1">
      <alignment horizontal="left" readingOrder="2"/>
    </xf>
    <xf numFmtId="0" fontId="18" fillId="2" borderId="12" xfId="0" applyFont="1" applyFill="1" applyBorder="1" applyAlignment="1">
      <alignment horizontal="right" vertical="center" readingOrder="2"/>
    </xf>
    <xf numFmtId="0" fontId="18" fillId="2" borderId="13" xfId="0" applyFont="1" applyFill="1" applyBorder="1" applyAlignment="1">
      <alignment horizontal="center" vertical="center" wrapText="1" readingOrder="2"/>
    </xf>
    <xf numFmtId="0" fontId="15" fillId="0" borderId="0" xfId="0" applyFont="1" applyAlignment="1">
      <alignment horizontal="center" vertical="center" wrapText="1" readingOrder="2"/>
    </xf>
    <xf numFmtId="0" fontId="19" fillId="0" borderId="0" xfId="0" applyFont="1" applyAlignment="1">
      <alignment readingOrder="2"/>
    </xf>
    <xf numFmtId="0" fontId="20" fillId="0" borderId="0" xfId="0" applyFont="1" applyAlignment="1">
      <alignment readingOrder="2"/>
    </xf>
    <xf numFmtId="0" fontId="21" fillId="0" borderId="0" xfId="0" applyFont="1" applyAlignment="1">
      <alignment readingOrder="2"/>
    </xf>
    <xf numFmtId="0" fontId="23" fillId="2" borderId="0" xfId="0" applyFont="1" applyFill="1" applyAlignment="1">
      <alignment readingOrder="2"/>
    </xf>
    <xf numFmtId="0" fontId="12" fillId="2" borderId="0" xfId="0" applyFont="1" applyFill="1" applyAlignment="1">
      <alignment horizontal="left" vertical="center" wrapText="1" readingOrder="2"/>
    </xf>
    <xf numFmtId="0" fontId="15" fillId="0" borderId="1" xfId="0" applyFont="1" applyBorder="1" applyAlignment="1">
      <alignment horizontal="right" vertical="center" wrapText="1" readingOrder="2"/>
    </xf>
    <xf numFmtId="0" fontId="15" fillId="5" borderId="1" xfId="0" applyFont="1" applyFill="1" applyBorder="1" applyAlignment="1">
      <alignment horizontal="right" vertical="center" wrapText="1" readingOrder="2"/>
    </xf>
    <xf numFmtId="0" fontId="15" fillId="8" borderId="17" xfId="0" applyFont="1" applyFill="1" applyBorder="1" applyAlignment="1">
      <alignment horizontal="center" vertical="center" wrapText="1" readingOrder="2"/>
    </xf>
    <xf numFmtId="0" fontId="16" fillId="8" borderId="4" xfId="0" applyFont="1" applyFill="1" applyBorder="1" applyAlignment="1">
      <alignment horizontal="right" vertical="center" wrapText="1" readingOrder="2"/>
    </xf>
    <xf numFmtId="0" fontId="14" fillId="2" borderId="0" xfId="0" applyFont="1" applyFill="1" applyAlignment="1">
      <alignment horizontal="left" readingOrder="2"/>
    </xf>
    <xf numFmtId="0" fontId="12" fillId="5" borderId="0" xfId="0" applyFont="1" applyFill="1" applyAlignment="1">
      <alignment horizontal="left" vertical="center" wrapText="1" readingOrder="2"/>
    </xf>
    <xf numFmtId="0" fontId="15" fillId="0" borderId="0" xfId="0" applyFont="1" applyAlignment="1">
      <alignment horizontal="right" vertical="center" wrapText="1" readingOrder="2"/>
    </xf>
    <xf numFmtId="0" fontId="15" fillId="0" borderId="8" xfId="0" applyFont="1" applyBorder="1" applyAlignment="1">
      <alignment horizontal="right" vertical="center" wrapText="1" readingOrder="2"/>
    </xf>
    <xf numFmtId="0" fontId="15" fillId="8" borderId="18" xfId="0" applyFont="1" applyFill="1" applyBorder="1" applyAlignment="1">
      <alignment horizontal="center" vertical="center" wrapText="1" readingOrder="2"/>
    </xf>
    <xf numFmtId="0" fontId="26" fillId="0" borderId="0" xfId="0" applyFont="1" applyAlignment="1">
      <alignment horizontal="left" vertical="center" wrapText="1" readingOrder="2"/>
    </xf>
    <xf numFmtId="0" fontId="2" fillId="0" borderId="0" xfId="0" applyFont="1" applyAlignment="1">
      <alignment horizontal="left" vertical="center" wrapText="1" readingOrder="2"/>
    </xf>
    <xf numFmtId="0" fontId="15" fillId="5" borderId="0" xfId="0" applyFont="1" applyFill="1" applyAlignment="1">
      <alignment horizontal="left" vertical="center" wrapText="1" readingOrder="2"/>
    </xf>
    <xf numFmtId="0" fontId="15" fillId="5" borderId="5" xfId="0" applyFont="1" applyFill="1" applyBorder="1" applyAlignment="1" applyProtection="1">
      <alignment horizontal="center" vertical="center" wrapText="1" readingOrder="2"/>
      <protection locked="0"/>
    </xf>
    <xf numFmtId="0" fontId="16" fillId="5" borderId="0" xfId="0" applyFont="1" applyFill="1" applyAlignment="1">
      <alignment horizontal="left" vertical="center" wrapText="1" readingOrder="2"/>
    </xf>
    <xf numFmtId="0" fontId="28" fillId="0" borderId="0" xfId="0" applyFont="1" applyAlignment="1">
      <alignment horizontal="left" vertical="center" readingOrder="2"/>
    </xf>
    <xf numFmtId="0" fontId="28" fillId="0" borderId="0" xfId="0" applyFont="1" applyAlignment="1">
      <alignment readingOrder="2"/>
    </xf>
    <xf numFmtId="0" fontId="2" fillId="0" borderId="0" xfId="0" applyFont="1" applyAlignment="1">
      <alignment horizontal="right" readingOrder="2"/>
    </xf>
    <xf numFmtId="0" fontId="2" fillId="10" borderId="24" xfId="0" applyFont="1" applyFill="1" applyBorder="1" applyAlignment="1" applyProtection="1">
      <alignment vertical="top" wrapText="1" readingOrder="2"/>
      <protection locked="0"/>
    </xf>
    <xf numFmtId="0" fontId="2" fillId="10" borderId="25" xfId="0" applyFont="1" applyFill="1" applyBorder="1" applyAlignment="1" applyProtection="1">
      <alignment vertical="top" wrapText="1" readingOrder="2"/>
      <protection locked="0"/>
    </xf>
    <xf numFmtId="0" fontId="2" fillId="10" borderId="26" xfId="0" applyFont="1" applyFill="1" applyBorder="1" applyAlignment="1" applyProtection="1">
      <alignment vertical="top" wrapText="1" readingOrder="2"/>
      <protection locked="0"/>
    </xf>
    <xf numFmtId="0" fontId="2" fillId="10" borderId="27" xfId="0" applyFont="1" applyFill="1" applyBorder="1" applyAlignment="1" applyProtection="1">
      <alignment vertical="top" wrapText="1" readingOrder="2"/>
      <protection locked="0"/>
    </xf>
    <xf numFmtId="0" fontId="2" fillId="0" borderId="26" xfId="0" applyFont="1" applyBorder="1" applyAlignment="1" applyProtection="1">
      <alignment vertical="top" wrapText="1" readingOrder="2"/>
      <protection locked="0"/>
    </xf>
    <xf numFmtId="0" fontId="2" fillId="0" borderId="27" xfId="0" applyFont="1" applyBorder="1" applyAlignment="1" applyProtection="1">
      <alignment vertical="top" wrapText="1" readingOrder="2"/>
      <protection locked="0"/>
    </xf>
    <xf numFmtId="0" fontId="2" fillId="0" borderId="0" xfId="0" applyFont="1" applyAlignment="1">
      <alignment horizontal="right" wrapText="1" readingOrder="2"/>
    </xf>
    <xf numFmtId="0" fontId="3" fillId="0" borderId="0" xfId="0" applyFont="1" applyAlignment="1">
      <alignment horizontal="right" vertical="top" wrapText="1" readingOrder="2"/>
    </xf>
    <xf numFmtId="0" fontId="6" fillId="4" borderId="32" xfId="0" applyFont="1" applyFill="1" applyBorder="1" applyAlignment="1">
      <alignment horizontal="right" vertical="top" wrapText="1" readingOrder="2"/>
    </xf>
    <xf numFmtId="0" fontId="35" fillId="0" borderId="0" xfId="0" applyFont="1" applyAlignment="1">
      <alignment horizontal="right" vertical="top" wrapText="1" readingOrder="2"/>
    </xf>
    <xf numFmtId="0" fontId="36" fillId="0" borderId="0" xfId="0" applyFont="1" applyAlignment="1">
      <alignment horizontal="right" vertical="top" wrapText="1" readingOrder="2"/>
    </xf>
    <xf numFmtId="0" fontId="37" fillId="0" borderId="0" xfId="0" applyFont="1" applyAlignment="1">
      <alignment horizontal="right" vertical="top" wrapText="1" readingOrder="2"/>
    </xf>
    <xf numFmtId="0" fontId="29" fillId="0" borderId="0" xfId="0" applyFont="1" applyAlignment="1">
      <alignment horizontal="right" vertical="top" wrapText="1" readingOrder="2"/>
    </xf>
    <xf numFmtId="0" fontId="11" fillId="0" borderId="0" xfId="0" applyFont="1" applyAlignment="1">
      <alignment horizontal="right" vertical="top" wrapText="1" readingOrder="2"/>
    </xf>
    <xf numFmtId="0" fontId="38" fillId="0" borderId="0" xfId="0" applyFont="1" applyAlignment="1">
      <alignment horizontal="right" vertical="top" wrapText="1" readingOrder="2"/>
    </xf>
    <xf numFmtId="0" fontId="39" fillId="0" borderId="0" xfId="0" applyFont="1" applyAlignment="1">
      <alignment horizontal="right" vertical="top" wrapText="1" readingOrder="2"/>
    </xf>
    <xf numFmtId="0" fontId="40" fillId="0" borderId="0" xfId="0" applyFont="1" applyAlignment="1">
      <alignment horizontal="right" vertical="top" wrapText="1" readingOrder="2"/>
    </xf>
    <xf numFmtId="0" fontId="41" fillId="0" borderId="0" xfId="0" applyFont="1" applyAlignment="1">
      <alignment horizontal="right" vertical="top" wrapText="1" readingOrder="2"/>
    </xf>
    <xf numFmtId="0" fontId="23" fillId="4" borderId="32" xfId="0" applyFont="1" applyFill="1" applyBorder="1" applyAlignment="1">
      <alignment horizontal="right" vertical="top" wrapText="1" readingOrder="2"/>
    </xf>
    <xf numFmtId="0" fontId="11" fillId="0" borderId="0" xfId="0" applyFont="1" applyAlignment="1">
      <alignment horizontal="right" vertical="center" wrapText="1" readingOrder="2"/>
    </xf>
    <xf numFmtId="0" fontId="36" fillId="0" borderId="0" xfId="0" applyFont="1" applyAlignment="1">
      <alignment horizontal="right" vertical="center" wrapText="1" readingOrder="2"/>
    </xf>
    <xf numFmtId="0" fontId="0" fillId="0" borderId="0" xfId="0" applyAlignment="1">
      <alignment wrapText="1"/>
    </xf>
    <xf numFmtId="0" fontId="15" fillId="5" borderId="0" xfId="0" applyFont="1" applyFill="1" applyAlignment="1">
      <alignment horizontal="center" vertical="center" wrapText="1" readingOrder="2"/>
    </xf>
    <xf numFmtId="0" fontId="24" fillId="0" borderId="4" xfId="0" applyFont="1" applyBorder="1" applyAlignment="1">
      <alignment horizontal="right" vertical="center" wrapText="1" readingOrder="2"/>
    </xf>
    <xf numFmtId="0" fontId="25" fillId="2" borderId="0" xfId="0" applyFont="1" applyFill="1" applyAlignment="1">
      <alignment horizontal="left" vertical="center" wrapText="1" readingOrder="2"/>
    </xf>
    <xf numFmtId="0" fontId="15" fillId="9" borderId="1" xfId="0" applyFont="1" applyFill="1" applyBorder="1" applyAlignment="1">
      <alignment horizontal="right" vertical="center" wrapText="1" readingOrder="2"/>
    </xf>
    <xf numFmtId="165" fontId="0" fillId="0" borderId="0" xfId="0" applyNumberFormat="1"/>
    <xf numFmtId="0" fontId="0" fillId="11" borderId="0" xfId="0" applyFill="1"/>
    <xf numFmtId="0" fontId="42" fillId="0" borderId="0" xfId="0" applyFont="1"/>
    <xf numFmtId="0" fontId="46" fillId="0" borderId="19" xfId="0" applyFont="1" applyBorder="1" applyAlignment="1" applyProtection="1">
      <alignment horizontal="center" vertical="center" wrapText="1"/>
      <protection locked="0"/>
    </xf>
    <xf numFmtId="165" fontId="0" fillId="0" borderId="19" xfId="0" applyNumberFormat="1" applyBorder="1" applyAlignment="1" applyProtection="1">
      <alignment horizontal="center" vertical="center" wrapText="1"/>
      <protection locked="0"/>
    </xf>
    <xf numFmtId="0" fontId="2" fillId="0" borderId="0" xfId="0" applyFont="1" applyAlignment="1">
      <alignment horizontal="right" vertical="top" readingOrder="2"/>
    </xf>
    <xf numFmtId="0" fontId="43" fillId="0" borderId="0" xfId="0" applyFont="1" applyAlignment="1">
      <alignment horizontal="left" vertical="top"/>
    </xf>
    <xf numFmtId="0" fontId="44" fillId="0" borderId="0" xfId="0" applyFont="1" applyAlignment="1">
      <alignment horizontal="center" vertical="top" wrapText="1"/>
    </xf>
    <xf numFmtId="0" fontId="0" fillId="0" borderId="0" xfId="0" applyAlignment="1">
      <alignment vertical="top"/>
    </xf>
    <xf numFmtId="0" fontId="0" fillId="0" borderId="0" xfId="0" applyAlignment="1">
      <alignment horizontal="left" vertical="top"/>
    </xf>
    <xf numFmtId="0" fontId="2" fillId="0" borderId="0" xfId="0" applyFont="1" applyAlignment="1">
      <alignment horizontal="left" vertical="top" readingOrder="2"/>
    </xf>
    <xf numFmtId="0" fontId="0" fillId="0" borderId="0" xfId="0" applyAlignment="1">
      <alignment horizontal="left" vertical="top" wrapText="1"/>
    </xf>
    <xf numFmtId="0" fontId="10" fillId="0" borderId="0" xfId="0" applyFont="1" applyAlignment="1">
      <alignment horizontal="right" vertical="top" readingOrder="2"/>
    </xf>
    <xf numFmtId="0" fontId="48" fillId="0" borderId="0" xfId="0" applyFont="1" applyAlignment="1">
      <alignment horizontal="center" vertical="top" wrapText="1"/>
    </xf>
    <xf numFmtId="0" fontId="47" fillId="0" borderId="0" xfId="0" applyFont="1" applyAlignment="1">
      <alignment horizontal="left" vertical="top" wrapText="1"/>
    </xf>
    <xf numFmtId="0" fontId="2" fillId="0" borderId="0" xfId="0" applyFont="1" applyAlignment="1">
      <alignment horizontal="left" vertical="top" wrapText="1" readingOrder="2"/>
    </xf>
    <xf numFmtId="0" fontId="2" fillId="0" borderId="0" xfId="0" applyFont="1" applyAlignment="1">
      <alignment wrapText="1" readingOrder="2"/>
    </xf>
    <xf numFmtId="0" fontId="45" fillId="0" borderId="0" xfId="0" applyFont="1" applyAlignment="1">
      <alignment horizontal="right" vertical="center" wrapText="1"/>
    </xf>
    <xf numFmtId="0" fontId="29" fillId="0" borderId="0" xfId="0" applyFont="1" applyAlignment="1">
      <alignment readingOrder="2"/>
    </xf>
    <xf numFmtId="0" fontId="29" fillId="0" borderId="0" xfId="0" applyFont="1" applyAlignment="1">
      <alignment horizontal="right" readingOrder="2"/>
    </xf>
    <xf numFmtId="0" fontId="30" fillId="2" borderId="21" xfId="0" applyFont="1" applyFill="1" applyBorder="1" applyAlignment="1">
      <alignment vertical="center" readingOrder="2"/>
    </xf>
    <xf numFmtId="0" fontId="2" fillId="10" borderId="22" xfId="0" applyFont="1" applyFill="1" applyBorder="1" applyAlignment="1">
      <alignment vertical="top" readingOrder="2"/>
    </xf>
    <xf numFmtId="0" fontId="2" fillId="10" borderId="23" xfId="0" applyFont="1" applyFill="1" applyBorder="1" applyAlignment="1">
      <alignment vertical="top" readingOrder="2"/>
    </xf>
    <xf numFmtId="0" fontId="2" fillId="10" borderId="28" xfId="0" applyFont="1" applyFill="1" applyBorder="1" applyAlignment="1">
      <alignment vertical="top" readingOrder="2"/>
    </xf>
    <xf numFmtId="0" fontId="2" fillId="10" borderId="29" xfId="0" applyFont="1" applyFill="1" applyBorder="1" applyAlignment="1">
      <alignment vertical="top" readingOrder="2"/>
    </xf>
    <xf numFmtId="0" fontId="2" fillId="0" borderId="30" xfId="0" applyFont="1" applyBorder="1" applyAlignment="1">
      <alignment vertical="top" readingOrder="2"/>
    </xf>
    <xf numFmtId="0" fontId="2" fillId="0" borderId="31" xfId="0" applyFont="1" applyBorder="1" applyAlignment="1">
      <alignment vertical="top" readingOrder="2"/>
    </xf>
    <xf numFmtId="0" fontId="2" fillId="0" borderId="22" xfId="0" applyFont="1" applyBorder="1" applyAlignment="1">
      <alignment vertical="top" readingOrder="2"/>
    </xf>
    <xf numFmtId="0" fontId="2" fillId="0" borderId="23" xfId="0" applyFont="1" applyBorder="1" applyAlignment="1">
      <alignment vertical="top" readingOrder="2"/>
    </xf>
    <xf numFmtId="0" fontId="2" fillId="0" borderId="28" xfId="0" applyFont="1" applyBorder="1" applyAlignment="1">
      <alignment vertical="top" readingOrder="2"/>
    </xf>
    <xf numFmtId="0" fontId="2" fillId="0" borderId="29" xfId="0" applyFont="1" applyBorder="1" applyAlignment="1">
      <alignment vertical="top" readingOrder="2"/>
    </xf>
    <xf numFmtId="0" fontId="2" fillId="10" borderId="30" xfId="0" applyFont="1" applyFill="1" applyBorder="1" applyAlignment="1">
      <alignment vertical="top" readingOrder="2"/>
    </xf>
    <xf numFmtId="0" fontId="2" fillId="10" borderId="31" xfId="0" applyFont="1" applyFill="1" applyBorder="1" applyAlignment="1">
      <alignment vertical="top" readingOrder="2"/>
    </xf>
    <xf numFmtId="0" fontId="2" fillId="0" borderId="0" xfId="0" applyFont="1" applyAlignment="1">
      <alignment vertical="top" wrapText="1" readingOrder="2"/>
    </xf>
    <xf numFmtId="0" fontId="31" fillId="0" borderId="0" xfId="0" applyFont="1" applyAlignment="1">
      <alignment readingOrder="2"/>
    </xf>
    <xf numFmtId="0" fontId="6" fillId="4" borderId="0" xfId="0" applyFont="1" applyFill="1" applyAlignment="1">
      <alignment readingOrder="2"/>
    </xf>
    <xf numFmtId="164" fontId="6" fillId="4" borderId="0" xfId="0" applyNumberFormat="1" applyFont="1" applyFill="1" applyAlignment="1">
      <alignment readingOrder="2"/>
    </xf>
    <xf numFmtId="0" fontId="32" fillId="0" borderId="0" xfId="0" applyFont="1" applyAlignment="1">
      <alignment readingOrder="2"/>
    </xf>
    <xf numFmtId="0" fontId="33" fillId="0" borderId="0" xfId="0" applyFont="1" applyAlignment="1">
      <alignment readingOrder="2"/>
    </xf>
    <xf numFmtId="0" fontId="33" fillId="0" borderId="0" xfId="0" applyFont="1" applyAlignment="1">
      <alignment horizontal="right" readingOrder="2"/>
    </xf>
    <xf numFmtId="1" fontId="33" fillId="0" borderId="0" xfId="0" applyNumberFormat="1" applyFont="1" applyAlignment="1">
      <alignment readingOrder="2"/>
    </xf>
    <xf numFmtId="1" fontId="33" fillId="0" borderId="0" xfId="0" applyNumberFormat="1" applyFont="1" applyAlignment="1">
      <alignment horizontal="right" readingOrder="2"/>
    </xf>
    <xf numFmtId="164" fontId="34" fillId="0" borderId="0" xfId="0" applyNumberFormat="1" applyFont="1"/>
    <xf numFmtId="0" fontId="49" fillId="0" borderId="0" xfId="1" applyFont="1" applyAlignment="1">
      <alignment horizontal="right" vertical="top" wrapText="1" readingOrder="2"/>
    </xf>
    <xf numFmtId="0" fontId="50" fillId="0" borderId="0" xfId="1" applyFont="1" applyAlignment="1">
      <alignment readingOrder="2"/>
    </xf>
    <xf numFmtId="0" fontId="51" fillId="0" borderId="0" xfId="1" applyFont="1" applyAlignment="1">
      <alignment vertical="center" wrapText="1" readingOrder="2"/>
    </xf>
    <xf numFmtId="0" fontId="50" fillId="0" borderId="0" xfId="1" applyFont="1" applyAlignment="1" applyProtection="1">
      <alignment readingOrder="2"/>
      <protection locked="0"/>
    </xf>
    <xf numFmtId="0" fontId="51" fillId="0" borderId="0" xfId="1" applyFont="1" applyAlignment="1">
      <alignment horizontal="center" readingOrder="2"/>
    </xf>
    <xf numFmtId="0" fontId="2" fillId="0" borderId="0" xfId="0" applyFont="1" applyAlignment="1" applyProtection="1">
      <alignment vertical="top" readingOrder="2"/>
      <protection locked="0"/>
    </xf>
    <xf numFmtId="0" fontId="6" fillId="4" borderId="0" xfId="0" applyFont="1" applyFill="1" applyAlignment="1">
      <alignment horizontal="center" vertical="center" textRotation="90"/>
    </xf>
    <xf numFmtId="0" fontId="2" fillId="0" borderId="0" xfId="0" applyFont="1"/>
    <xf numFmtId="0" fontId="10" fillId="0" borderId="0" xfId="0" applyFont="1"/>
    <xf numFmtId="0" fontId="6" fillId="2" borderId="0" xfId="0" applyFont="1" applyFill="1" applyAlignment="1">
      <alignment horizontal="center" vertical="center" textRotation="90"/>
    </xf>
    <xf numFmtId="0" fontId="6" fillId="3" borderId="0" xfId="0" applyFont="1" applyFill="1" applyAlignment="1">
      <alignment horizontal="center" vertical="center" textRotation="90"/>
    </xf>
    <xf numFmtId="0" fontId="14" fillId="2" borderId="1" xfId="0" applyFont="1" applyFill="1" applyBorder="1" applyAlignment="1">
      <alignment horizontal="center" vertical="center" wrapText="1" readingOrder="2"/>
    </xf>
    <xf numFmtId="0" fontId="0" fillId="0" borderId="4" xfId="0" applyBorder="1"/>
    <xf numFmtId="0" fontId="22" fillId="0" borderId="0" xfId="0" applyFont="1" applyAlignment="1">
      <alignment wrapText="1" readingOrder="2"/>
    </xf>
    <xf numFmtId="0" fontId="11" fillId="0" borderId="0" xfId="0" applyFont="1" applyAlignment="1">
      <alignment wrapText="1" readingOrder="2"/>
    </xf>
    <xf numFmtId="0" fontId="11" fillId="0" borderId="16" xfId="0" applyFont="1" applyBorder="1" applyAlignment="1" applyProtection="1">
      <alignment horizontal="left" vertical="top" readingOrder="2"/>
      <protection locked="0"/>
    </xf>
    <xf numFmtId="0" fontId="0" fillId="0" borderId="15" xfId="0" applyBorder="1" applyProtection="1">
      <protection locked="0"/>
    </xf>
    <xf numFmtId="0" fontId="0" fillId="0" borderId="16" xfId="0" applyBorder="1" applyProtection="1">
      <protection locked="0"/>
    </xf>
    <xf numFmtId="0" fontId="14" fillId="2" borderId="14" xfId="0" applyFont="1" applyFill="1" applyBorder="1" applyAlignment="1">
      <alignment horizontal="center" vertical="center" readingOrder="2"/>
    </xf>
    <xf numFmtId="0" fontId="0" fillId="0" borderId="16" xfId="0" applyBorder="1"/>
    <xf numFmtId="0" fontId="11" fillId="0" borderId="14" xfId="0" applyFont="1" applyBorder="1" applyAlignment="1" applyProtection="1">
      <alignment horizontal="left" vertical="top" readingOrder="2"/>
      <protection locked="0"/>
    </xf>
    <xf numFmtId="0" fontId="27" fillId="2" borderId="14" xfId="0" applyFont="1" applyFill="1" applyBorder="1" applyAlignment="1">
      <alignment horizontal="center" vertical="center" readingOrder="2"/>
    </xf>
    <xf numFmtId="0" fontId="0" fillId="0" borderId="37" xfId="0" applyBorder="1" applyAlignment="1" applyProtection="1">
      <alignment horizontal="center" vertical="top" wrapText="1"/>
      <protection locked="0"/>
    </xf>
    <xf numFmtId="0" fontId="0" fillId="0" borderId="34" xfId="0" applyBorder="1" applyAlignment="1" applyProtection="1">
      <alignment horizontal="center" vertical="top" wrapText="1"/>
      <protection locked="0"/>
    </xf>
    <xf numFmtId="0" fontId="45" fillId="0" borderId="33" xfId="0" applyFont="1" applyBorder="1" applyAlignment="1">
      <alignment horizontal="center" vertical="top" wrapText="1"/>
    </xf>
    <xf numFmtId="0" fontId="2" fillId="0" borderId="20" xfId="0" applyFont="1" applyBorder="1" applyAlignment="1" applyProtection="1">
      <alignment horizontal="left" vertical="top" wrapText="1" readingOrder="2"/>
      <protection locked="0"/>
    </xf>
    <xf numFmtId="0" fontId="0" fillId="0" borderId="35" xfId="0" applyBorder="1" applyProtection="1">
      <protection locked="0"/>
    </xf>
    <xf numFmtId="0" fontId="0" fillId="0" borderId="36" xfId="0" applyBorder="1" applyProtection="1">
      <protection locked="0"/>
    </xf>
    <xf numFmtId="0" fontId="2" fillId="0" borderId="19" xfId="0" applyFont="1" applyBorder="1" applyAlignment="1" applyProtection="1">
      <alignment horizontal="left" vertical="top" wrapText="1" readingOrder="2"/>
      <protection locked="0"/>
    </xf>
    <xf numFmtId="0" fontId="0" fillId="0" borderId="33" xfId="0" applyBorder="1" applyProtection="1">
      <protection locked="0"/>
    </xf>
    <xf numFmtId="0" fontId="0" fillId="0" borderId="34" xfId="0" applyBorder="1" applyProtection="1">
      <protection locked="0"/>
    </xf>
  </cellXfs>
  <cellStyles count="2">
    <cellStyle name="Normal" xfId="0" builtinId="0"/>
    <cellStyle name="Normal 2" xfId="1" xr:uid="{F2D440AC-C13E-4CA1-B9D9-A9A5577A9D54}"/>
  </cellStyles>
  <dxfs count="149">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rgb="FFDFDFDF"/>
        </patternFill>
      </fill>
    </dxf>
    <dxf>
      <fill>
        <patternFill>
          <bgColor rgb="FFDFDFDF"/>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ECE"/>
      <rgbColor rgb="FFD9D9D9"/>
      <rgbColor rgb="FF808080"/>
      <rgbColor rgb="FF9999FF"/>
      <rgbColor rgb="FF993366"/>
      <rgbColor rgb="FFFFFFCC"/>
      <rgbColor rgb="FFDBE6F9"/>
      <rgbColor rgb="FF660066"/>
      <rgbColor rgb="FFFF8080"/>
      <rgbColor rgb="FF0066CC"/>
      <rgbColor rgb="FFC4D7F5"/>
      <rgbColor rgb="FF000080"/>
      <rgbColor rgb="FFFF00FF"/>
      <rgbColor rgb="FFFFFF00"/>
      <rgbColor rgb="FF00FFFF"/>
      <rgbColor rgb="FF800080"/>
      <rgbColor rgb="FF800000"/>
      <rgbColor rgb="FF008080"/>
      <rgbColor rgb="FF0000FF"/>
      <rgbColor rgb="FF00CCFF"/>
      <rgbColor rgb="FFDFDFDF"/>
      <rgbColor rgb="FFCEDED8"/>
      <rgbColor rgb="FFFFFF99"/>
      <rgbColor rgb="FF99CCFF"/>
      <rgbColor rgb="FFFF99CC"/>
      <rgbColor rgb="FFCC99FF"/>
      <rgbColor rgb="FFFFCC99"/>
      <rgbColor rgb="FF2370CD"/>
      <rgbColor rgb="FF33CCCC"/>
      <rgbColor rgb="FF99CC00"/>
      <rgbColor rgb="FFFFCC00"/>
      <rgbColor rgb="FFFF9900"/>
      <rgbColor rgb="FFFF6600"/>
      <rgbColor rgb="FF657689"/>
      <rgbColor rgb="FFA6A6A6"/>
      <rgbColor rgb="FF17468F"/>
      <rgbColor rgb="FF00B050"/>
      <rgbColor rgb="FF003300"/>
      <rgbColor rgb="FF333300"/>
      <rgbColor rgb="FF993300"/>
      <rgbColor rgb="FF993366"/>
      <rgbColor rgb="FF2147AA"/>
      <rgbColor rgb="FF59595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ملخص!$E$93</c:f>
              <c:strCache>
                <c:ptCount val="1"/>
                <c:pt idx="0">
                  <c:v>% تم استفاؤه</c:v>
                </c:pt>
              </c:strCache>
            </c:strRef>
          </c:tx>
          <c:spPr>
            <a:solidFill>
              <a:srgbClr val="2147AA"/>
            </a:solidFill>
            <a:ln w="0">
              <a:noFill/>
              <a:prstDash val="solid"/>
            </a:ln>
          </c:spPr>
          <c:invertIfNegative val="0"/>
          <c:cat>
            <c:strRef>
              <c:f>ملخص!$B$94:$B$101</c:f>
              <c:strCache>
                <c:ptCount val="8"/>
                <c:pt idx="0">
                  <c:v>المؤشر 1</c:v>
                </c:pt>
                <c:pt idx="1">
                  <c:v>المؤشر 2</c:v>
                </c:pt>
                <c:pt idx="2">
                  <c:v>المؤشر 3</c:v>
                </c:pt>
                <c:pt idx="3">
                  <c:v>المؤشر 4</c:v>
                </c:pt>
                <c:pt idx="4">
                  <c:v>المؤشر 5</c:v>
                </c:pt>
                <c:pt idx="5">
                  <c:v>المؤشر 6</c:v>
                </c:pt>
                <c:pt idx="6">
                  <c:v>المؤشر 7</c:v>
                </c:pt>
                <c:pt idx="7">
                  <c:v>جميع المؤشرات</c:v>
                </c:pt>
              </c:strCache>
            </c:strRef>
          </c:cat>
          <c:val>
            <c:numRef>
              <c:f>ملخص!$E$94:$E$101</c:f>
              <c:numCache>
                <c:formatCode>0\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6C6-47AB-B052-D8C2BAC9DA59}"/>
            </c:ext>
          </c:extLst>
        </c:ser>
        <c:dLbls>
          <c:showLegendKey val="0"/>
          <c:showVal val="0"/>
          <c:showCatName val="0"/>
          <c:showSerName val="0"/>
          <c:showPercent val="0"/>
          <c:showBubbleSize val="0"/>
        </c:dLbls>
        <c:gapWidth val="219"/>
        <c:overlap val="-27"/>
        <c:axId val="26950107"/>
        <c:axId val="98114992"/>
      </c:barChart>
      <c:catAx>
        <c:axId val="26950107"/>
        <c:scaling>
          <c:orientation val="maxMin"/>
        </c:scaling>
        <c:delete val="0"/>
        <c:axPos val="b"/>
        <c:numFmt formatCode="General" sourceLinked="0"/>
        <c:majorTickMark val="none"/>
        <c:minorTickMark val="none"/>
        <c:tickLblPos val="nextTo"/>
        <c:spPr>
          <a:ln w="9360">
            <a:solidFill>
              <a:srgbClr val="D9D9D9"/>
            </a:solidFill>
            <a:prstDash val="solid"/>
            <a:round/>
          </a:ln>
        </c:spPr>
        <c:txPr>
          <a:bodyPr/>
          <a:lstStyle/>
          <a:p>
            <a:pPr>
              <a:defRPr sz="900" b="0" strike="noStrike" spc="-1">
                <a:solidFill>
                  <a:srgbClr val="595959"/>
                </a:solidFill>
                <a:latin typeface="Calibri"/>
              </a:defRPr>
            </a:pPr>
            <a:endParaRPr lang="fr-FR"/>
          </a:p>
        </c:txPr>
        <c:crossAx val="98114992"/>
        <c:crosses val="autoZero"/>
        <c:auto val="1"/>
        <c:lblAlgn val="ctr"/>
        <c:lblOffset val="100"/>
        <c:noMultiLvlLbl val="0"/>
      </c:catAx>
      <c:valAx>
        <c:axId val="98114992"/>
        <c:scaling>
          <c:orientation val="minMax"/>
        </c:scaling>
        <c:delete val="0"/>
        <c:axPos val="r"/>
        <c:majorGridlines>
          <c:spPr>
            <a:ln w="9360">
              <a:solidFill>
                <a:srgbClr val="D9D9D9"/>
              </a:solidFill>
              <a:prstDash val="solid"/>
              <a:round/>
            </a:ln>
          </c:spPr>
        </c:majorGridlines>
        <c:numFmt formatCode="0%" sourceLinked="0"/>
        <c:majorTickMark val="none"/>
        <c:minorTickMark val="none"/>
        <c:tickLblPos val="nextTo"/>
        <c:spPr>
          <a:ln w="6480">
            <a:noFill/>
            <a:prstDash val="solid"/>
          </a:ln>
        </c:spPr>
        <c:txPr>
          <a:bodyPr/>
          <a:lstStyle/>
          <a:p>
            <a:pPr>
              <a:defRPr sz="900" b="0" strike="noStrike" spc="-1">
                <a:solidFill>
                  <a:srgbClr val="595959"/>
                </a:solidFill>
                <a:latin typeface="Calibri"/>
              </a:defRPr>
            </a:pPr>
            <a:endParaRPr lang="fr-FR"/>
          </a:p>
        </c:txPr>
        <c:crossAx val="26950107"/>
        <c:crosses val="autoZero"/>
        <c:crossBetween val="between"/>
      </c:valAx>
    </c:plotArea>
    <c:legend>
      <c:legendPos val="b"/>
      <c:overlay val="0"/>
      <c:spPr>
        <a:noFill/>
        <a:ln w="0">
          <a:noFill/>
          <a:prstDash val="solid"/>
        </a:ln>
      </c:spPr>
      <c:txPr>
        <a:bodyPr/>
        <a:lstStyle/>
        <a:p>
          <a:pPr>
            <a:defRPr sz="900" b="0" strike="noStrike" spc="-1">
              <a:solidFill>
                <a:srgbClr val="595959"/>
              </a:solidFill>
              <a:latin typeface="Calibri"/>
            </a:defRPr>
          </a:pPr>
          <a:endParaRPr lang="fr-FR"/>
        </a:p>
      </c:txPr>
    </c:legend>
    <c:plotVisOnly val="1"/>
    <c:dispBlanksAs val="gap"/>
    <c:showDLblsOverMax val="0"/>
  </c:chart>
  <c:spPr>
    <a:solidFill>
      <a:srgbClr val="FFFFFF"/>
    </a:solidFill>
    <a:ln w="9360">
      <a:solidFill>
        <a:srgbClr val="D9D9D9"/>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459441</xdr:colOff>
      <xdr:row>4</xdr:row>
      <xdr:rowOff>554497</xdr:rowOff>
    </xdr:from>
    <xdr:to>
      <xdr:col>1</xdr:col>
      <xdr:colOff>7055069</xdr:colOff>
      <xdr:row>5</xdr:row>
      <xdr:rowOff>3496234</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43372" y="2952556"/>
          <a:ext cx="6595628" cy="3804590"/>
        </a:xfrm>
        <a:prstGeom prst="rect">
          <a:avLst/>
        </a:prstGeom>
      </xdr:spPr>
    </xdr:pic>
    <xdr:clientData/>
  </xdr:twoCellAnchor>
  <xdr:twoCellAnchor editAs="oneCell">
    <xdr:from>
      <xdr:col>1</xdr:col>
      <xdr:colOff>2129118</xdr:colOff>
      <xdr:row>6</xdr:row>
      <xdr:rowOff>156882</xdr:rowOff>
    </xdr:from>
    <xdr:to>
      <xdr:col>1</xdr:col>
      <xdr:colOff>5304753</xdr:colOff>
      <xdr:row>6</xdr:row>
      <xdr:rowOff>931582</xdr:rowOff>
    </xdr:to>
    <xdr:pic>
      <xdr:nvPicPr>
        <xdr:cNvPr id="6" name="Picture 3" descr="واجهة مستخدم رسومية&#10;&#10;تم إنشاء الوصف تلقائيًا">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2393688" y="6947647"/>
          <a:ext cx="3175635" cy="774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-571320</xdr:colOff>
      <xdr:row>47</xdr:row>
      <xdr:rowOff>143640</xdr:rowOff>
    </xdr:from>
    <xdr:to>
      <xdr:col>4</xdr:col>
      <xdr:colOff>2190690</xdr:colOff>
      <xdr:row>71</xdr:row>
      <xdr:rowOff>159840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-5906880</xdr:colOff>
      <xdr:row>141</xdr:row>
      <xdr:rowOff>76320</xdr:rowOff>
    </xdr:from>
    <xdr:to>
      <xdr:col>1</xdr:col>
      <xdr:colOff>-2729520</xdr:colOff>
      <xdr:row>145</xdr:row>
      <xdr:rowOff>115200</xdr:rowOff>
    </xdr:to>
    <xdr:pic>
      <xdr:nvPicPr>
        <xdr:cNvPr id="3" name="Picture 1">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a:stretch>
          <a:fillRect/>
        </a:stretch>
      </xdr:blipFill>
      <xdr:spPr>
        <a:xfrm>
          <a:off x="-6211080" y="37214280"/>
          <a:ext cx="3177360" cy="762840"/>
        </a:xfrm>
        <a:prstGeom prst="rect">
          <a:avLst/>
        </a:prstGeom>
        <a:ln w="0">
          <a:noFill/>
          <a:prstDash val="solid"/>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1781175</xdr:colOff>
          <xdr:row>4</xdr:row>
          <xdr:rowOff>28575</xdr:rowOff>
        </xdr:from>
        <xdr:to>
          <xdr:col>1</xdr:col>
          <xdr:colOff>2695575</xdr:colOff>
          <xdr:row>7</xdr:row>
          <xdr:rowOff>161925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F44" totalsRowShown="0" headerRowDxfId="148" dataDxfId="147">
  <autoFilter ref="B22:F44"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المؤشر" dataDxfId="146"/>
    <tableColumn id="2" xr3:uid="{00000000-0010-0000-0000-000002000000}" name="مستوى النضج الحالي*" dataDxfId="145"/>
    <tableColumn id="3" xr3:uid="{00000000-0010-0000-0000-000003000000}" name="الإجراءات المخطط لها" dataDxfId="144"/>
    <tableColumn id="4" xr3:uid="{00000000-0010-0000-0000-000004000000}" name="الطرف المسؤول" dataDxfId="143"/>
    <tableColumn id="5" xr3:uid="{00000000-0010-0000-0000-000005000000}" name="الموعد النهائي" dataDxfId="14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93:E101" totalsRowShown="0" headerRowDxfId="141" dataDxfId="140">
  <tableColumns count="4">
    <tableColumn id="1" xr3:uid="{00000000-0010-0000-0100-000001000000}" name="المؤشر" dataDxfId="139"/>
    <tableColumn id="2" xr3:uid="{00000000-0010-0000-0100-000002000000}" name="عدد المعايير المستوفاة" dataDxfId="138"/>
    <tableColumn id="3" xr3:uid="{00000000-0010-0000-0100-000003000000}" name="إجمالي عدد المعايير" dataDxfId="137"/>
    <tableColumn id="4" xr3:uid="{00000000-0010-0000-0100-000004000000}" name="% تم استفاؤه" dataDxfId="136"/>
  </tableColumns>
  <tableStyleInfo showFirstColumn="0" showLastColumn="0" showRowStripes="1" showColumnStripes="0"/>
</table>
</file>

<file path=xl/theme/theme1.xml><?xml version="1.0" encoding="utf-8"?>
<a:theme xmlns:a="http://schemas.openxmlformats.org/drawingml/2006/main" name="Office Theme">
  <a:themeElements>
    <a:clrScheme name="NITAG Maturity Model">
      <a:dk1>
        <a:srgbClr val="000000"/>
      </a:dk1>
      <a:lt1>
        <a:srgbClr val="FFFFFF"/>
      </a:lt1>
      <a:dk2>
        <a:srgbClr val="3F3F3F"/>
      </a:dk2>
      <a:lt2>
        <a:srgbClr val="DBE6F9"/>
      </a:lt2>
      <a:accent1>
        <a:srgbClr val="17468F"/>
      </a:accent1>
      <a:accent2>
        <a:srgbClr val="008ECE"/>
      </a:accent2>
      <a:accent3>
        <a:srgbClr val="2147AA"/>
      </a:accent3>
      <a:accent4>
        <a:srgbClr val="657689"/>
      </a:accent4>
      <a:accent5>
        <a:srgbClr val="7A855D"/>
      </a:accent5>
      <a:accent6>
        <a:srgbClr val="84AC9D"/>
      </a:accent6>
      <a:hlink>
        <a:srgbClr val="2370CD"/>
      </a:hlink>
      <a:folHlink>
        <a:srgbClr val="877589"/>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8.vml"/><Relationship Id="rId1" Type="http://schemas.openxmlformats.org/officeDocument/2006/relationships/drawing" Target="../drawings/drawing2.xml"/><Relationship Id="rId5" Type="http://schemas.openxmlformats.org/officeDocument/2006/relationships/comments" Target="../comments8.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who.int/publications/m/item/guidance-for-the-development-of-evidence-based-vaccine-related-recommendations"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C32"/>
  <sheetViews>
    <sheetView showGridLines="0" showRowColHeaders="0" rightToLeft="1" tabSelected="1" zoomScaleNormal="100" workbookViewId="0">
      <selection activeCell="B4" sqref="B4"/>
    </sheetView>
  </sheetViews>
  <sheetFormatPr baseColWidth="10" defaultColWidth="0" defaultRowHeight="14.25" zeroHeight="1" x14ac:dyDescent="0.2"/>
  <cols>
    <col min="1" max="1" width="1.7109375" style="1" customWidth="1"/>
    <col min="2" max="2" width="113.7109375" style="1" customWidth="1"/>
    <col min="3" max="3" width="1.7109375" style="1" customWidth="1"/>
    <col min="4" max="16384" width="9.140625" style="1" hidden="1"/>
  </cols>
  <sheetData>
    <row r="1" spans="2:2" x14ac:dyDescent="0.2"/>
    <row r="2" spans="2:2" ht="22.5" customHeight="1" x14ac:dyDescent="0.2">
      <c r="B2" s="2" t="s">
        <v>0</v>
      </c>
    </row>
    <row r="3" spans="2:2" x14ac:dyDescent="0.2"/>
    <row r="4" spans="2:2" s="3" customFormat="1" ht="138" customHeight="1" x14ac:dyDescent="0.25">
      <c r="B4" s="4" t="s">
        <v>1</v>
      </c>
    </row>
    <row r="5" spans="2:2" s="3" customFormat="1" ht="67.5" customHeight="1" x14ac:dyDescent="0.25">
      <c r="B5" s="5" t="s">
        <v>2</v>
      </c>
    </row>
    <row r="6" spans="2:2" s="3" customFormat="1" ht="278.25" customHeight="1" x14ac:dyDescent="0.25">
      <c r="B6" s="5"/>
    </row>
    <row r="7" spans="2:2" ht="112.5" customHeight="1" x14ac:dyDescent="0.2"/>
    <row r="17" spans="2:2" x14ac:dyDescent="0.2"/>
    <row r="32" spans="2:2" ht="14.25" hidden="1" customHeight="1" x14ac:dyDescent="0.2">
      <c r="B32" s="6"/>
    </row>
  </sheetData>
  <sheetProtection algorithmName="SHA-512" hashValue="VQGKxVg/IFoNzF5VIsNi6bA+wVt+JOJ5UyRd/c6GT8B9aZ3GbPE8c+1DpBK06uxaYKuKn0QZx8zBtrrmtfKURQ==" saltValue="XYOn1lca8MRhtB52wUBaAA==" spinCount="100000" sheet="1" objects="1" scenarios="1" selectLockedCells="1"/>
  <pageMargins left="0.25" right="0.25" top="0.75" bottom="0.75" header="0.511811023622047" footer="0.511811023622047"/>
  <pageSetup fitToHeight="0" orientation="portrait" horizontalDpi="300" verticalDpi="30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I106"/>
  <sheetViews>
    <sheetView showGridLines="0" showRowColHeaders="0" rightToLeft="1" topLeftCell="A8" zoomScaleNormal="100" workbookViewId="0">
      <selection activeCell="D26" sqref="D26"/>
    </sheetView>
  </sheetViews>
  <sheetFormatPr baseColWidth="10" defaultColWidth="0" defaultRowHeight="14.25" zeroHeight="1" x14ac:dyDescent="0.2"/>
  <cols>
    <col min="1" max="1" width="3.42578125" style="1" customWidth="1"/>
    <col min="2" max="2" width="16" style="1" customWidth="1"/>
    <col min="3" max="3" width="21.42578125" style="1" customWidth="1"/>
    <col min="4" max="4" width="47.42578125" style="1" customWidth="1"/>
    <col min="5" max="5" width="33.42578125" style="1" customWidth="1"/>
    <col min="6" max="6" width="9.140625" style="1" customWidth="1"/>
    <col min="7" max="7" width="4.140625" style="1" customWidth="1"/>
    <col min="8" max="8" width="22.42578125" style="1" customWidth="1"/>
    <col min="9" max="16384" width="22.42578125" style="1" hidden="1"/>
  </cols>
  <sheetData>
    <row r="1" spans="1:7" x14ac:dyDescent="0.2"/>
    <row r="2" spans="1:7" ht="22.5" customHeight="1" x14ac:dyDescent="0.2">
      <c r="B2" s="2" t="s">
        <v>165</v>
      </c>
    </row>
    <row r="3" spans="1:7" ht="7.5" customHeight="1" x14ac:dyDescent="0.2">
      <c r="B3" s="81"/>
    </row>
    <row r="4" spans="1:7" s="116" customFormat="1" ht="15" x14ac:dyDescent="0.25">
      <c r="A4"/>
      <c r="B4" s="113" t="s">
        <v>751</v>
      </c>
      <c r="C4" s="173"/>
      <c r="D4" s="174"/>
      <c r="E4" s="114" t="str">
        <f>IF(ISBLANK(C4),"","NITAG Code")</f>
        <v/>
      </c>
      <c r="F4" s="115" t="str">
        <f>IFERROR(VLOOKUP(C4,Source!$A:$B,2,FALSE),"")</f>
        <v/>
      </c>
      <c r="G4"/>
    </row>
    <row r="5" spans="1:7" s="116" customFormat="1" ht="30" customHeight="1" x14ac:dyDescent="0.25">
      <c r="A5"/>
      <c r="B5" s="117"/>
      <c r="C5" s="175" t="str">
        <f>IF(ISBLANK(C4),"اختر من القائمة المنسدلة","")</f>
        <v>اختر من القائمة المنسدلة</v>
      </c>
      <c r="D5" s="175"/>
      <c r="E5" s="103"/>
      <c r="F5" s="103"/>
      <c r="G5"/>
    </row>
    <row r="6" spans="1:7" ht="14.25" customHeight="1" x14ac:dyDescent="0.25">
      <c r="B6" s="113" t="s">
        <v>166</v>
      </c>
      <c r="C6" s="179"/>
      <c r="D6" s="180"/>
      <c r="E6" s="180"/>
      <c r="F6" s="181"/>
      <c r="G6" s="118"/>
    </row>
    <row r="7" spans="1:7" customFormat="1" ht="15" customHeight="1" x14ac:dyDescent="0.25">
      <c r="B7" s="119"/>
      <c r="C7" s="119"/>
      <c r="D7" s="119"/>
      <c r="E7" s="103"/>
      <c r="F7" s="103"/>
    </row>
    <row r="8" spans="1:7" s="116" customFormat="1" ht="15" x14ac:dyDescent="0.25">
      <c r="A8"/>
      <c r="B8" s="113" t="s">
        <v>752</v>
      </c>
      <c r="C8" s="111"/>
      <c r="D8" s="113" t="s">
        <v>753</v>
      </c>
      <c r="E8" s="120" t="str">
        <f>IF(AND(C8="x",C9="x"),"⚠️ لا تضع علامة في كلا المربعين","")</f>
        <v/>
      </c>
      <c r="F8" s="119"/>
      <c r="G8"/>
    </row>
    <row r="9" spans="1:7" s="116" customFormat="1" ht="15" x14ac:dyDescent="0.25">
      <c r="A9"/>
      <c r="B9" s="121" t="str">
        <f>IF(AND(ISBLANK(C8),ISBLANK(C9)),"(ضع علامة على خيار واحد)","")</f>
        <v>(ضع علامة على خيار واحد)</v>
      </c>
      <c r="C9" s="111"/>
      <c r="D9" s="113" t="s">
        <v>754</v>
      </c>
      <c r="E9" s="122"/>
      <c r="F9" s="119"/>
      <c r="G9"/>
    </row>
    <row r="10" spans="1:7" ht="14.25" customHeight="1" x14ac:dyDescent="0.2">
      <c r="B10" s="113"/>
      <c r="C10" s="123"/>
      <c r="D10" s="123"/>
      <c r="E10" s="124"/>
      <c r="F10" s="124"/>
    </row>
    <row r="11" spans="1:7" s="116" customFormat="1" ht="15" x14ac:dyDescent="0.25">
      <c r="A11"/>
      <c r="B11" s="113" t="s">
        <v>167</v>
      </c>
      <c r="C11" s="112"/>
      <c r="D11" s="125" t="str">
        <f>IF(ISBLANK(C11)," international format YYYY-MM-DD","")</f>
        <v xml:space="preserve"> international format YYYY-MM-DD</v>
      </c>
      <c r="G11"/>
    </row>
    <row r="12" spans="1:7" ht="14.25" customHeight="1" x14ac:dyDescent="0.2">
      <c r="B12" s="113"/>
      <c r="C12" s="123"/>
      <c r="D12" s="123"/>
      <c r="E12" s="124"/>
      <c r="F12" s="124"/>
    </row>
    <row r="13" spans="1:7" s="124" customFormat="1" ht="57" customHeight="1" x14ac:dyDescent="0.25">
      <c r="B13" s="14" t="s">
        <v>168</v>
      </c>
      <c r="C13" s="176"/>
      <c r="D13" s="177"/>
      <c r="E13" s="177"/>
      <c r="F13" s="178"/>
    </row>
    <row r="14" spans="1:7" ht="14.25" customHeight="1" x14ac:dyDescent="0.2">
      <c r="B14" s="81"/>
      <c r="C14" s="124"/>
      <c r="D14" s="124"/>
      <c r="E14" s="124"/>
      <c r="F14" s="124"/>
    </row>
    <row r="15" spans="1:7" ht="84.75" customHeight="1" x14ac:dyDescent="0.25">
      <c r="B15" s="113" t="s">
        <v>169</v>
      </c>
      <c r="C15" s="176" t="s">
        <v>758</v>
      </c>
      <c r="D15" s="177"/>
      <c r="E15" s="177"/>
      <c r="F15" s="178"/>
    </row>
    <row r="16" spans="1:7" ht="14.25" customHeight="1" x14ac:dyDescent="0.2">
      <c r="B16" s="81"/>
      <c r="C16" s="124"/>
      <c r="D16" s="124"/>
      <c r="E16" s="124"/>
      <c r="F16" s="124"/>
    </row>
    <row r="17" spans="1:6" ht="102.75" customHeight="1" x14ac:dyDescent="0.25">
      <c r="B17" s="113" t="s">
        <v>170</v>
      </c>
      <c r="C17" s="176"/>
      <c r="D17" s="177"/>
      <c r="E17" s="177"/>
      <c r="F17" s="178"/>
    </row>
    <row r="18" spans="1:6" ht="14.25" customHeight="1" x14ac:dyDescent="0.2">
      <c r="B18" s="81"/>
      <c r="C18" s="124"/>
      <c r="D18" s="124"/>
      <c r="E18" s="124"/>
      <c r="F18" s="124"/>
    </row>
    <row r="19" spans="1:6" ht="22.5" customHeight="1" x14ac:dyDescent="0.2">
      <c r="B19" s="2" t="s">
        <v>171</v>
      </c>
    </row>
    <row r="20" spans="1:6" s="126" customFormat="1" ht="14.25" customHeight="1" x14ac:dyDescent="0.2">
      <c r="B20" s="127" t="s">
        <v>172</v>
      </c>
    </row>
    <row r="21" spans="1:6" s="126" customFormat="1" ht="14.25" customHeight="1" x14ac:dyDescent="0.2"/>
    <row r="22" spans="1:6" ht="19.5" customHeight="1" x14ac:dyDescent="0.2">
      <c r="B22" s="128" t="s">
        <v>173</v>
      </c>
      <c r="C22" s="128" t="s">
        <v>174</v>
      </c>
      <c r="D22" s="128" t="s">
        <v>175</v>
      </c>
      <c r="E22" s="128" t="s">
        <v>176</v>
      </c>
      <c r="F22" s="128" t="s">
        <v>177</v>
      </c>
    </row>
    <row r="23" spans="1:6" s="3" customFormat="1" x14ac:dyDescent="0.25">
      <c r="B23" s="129" t="s">
        <v>178</v>
      </c>
      <c r="C23" s="130" t="str">
        <f>'المؤشر 1'!R10</f>
        <v>أساسي</v>
      </c>
      <c r="D23" s="82"/>
      <c r="E23" s="83"/>
      <c r="F23" s="83"/>
    </row>
    <row r="24" spans="1:6" s="3" customFormat="1" x14ac:dyDescent="0.25">
      <c r="B24" s="129"/>
      <c r="C24" s="130"/>
      <c r="D24" s="84"/>
      <c r="E24" s="85"/>
      <c r="F24" s="85"/>
    </row>
    <row r="25" spans="1:6" s="3" customFormat="1" x14ac:dyDescent="0.25">
      <c r="B25" s="131"/>
      <c r="C25" s="132"/>
      <c r="D25" s="84"/>
      <c r="E25" s="85"/>
      <c r="F25" s="85"/>
    </row>
    <row r="26" spans="1:6" s="3" customFormat="1" x14ac:dyDescent="0.25">
      <c r="B26" s="133" t="s">
        <v>179</v>
      </c>
      <c r="C26" s="134" t="str">
        <f>'المؤشر 2'!R9</f>
        <v>أساسي</v>
      </c>
      <c r="D26" s="86"/>
      <c r="E26" s="156"/>
      <c r="F26" s="87"/>
    </row>
    <row r="27" spans="1:6" s="3" customFormat="1" x14ac:dyDescent="0.25">
      <c r="B27" s="135"/>
      <c r="C27" s="136"/>
      <c r="D27" s="86"/>
      <c r="E27" s="87"/>
      <c r="F27" s="87"/>
    </row>
    <row r="28" spans="1:6" s="3" customFormat="1" x14ac:dyDescent="0.25">
      <c r="B28" s="137"/>
      <c r="C28" s="138"/>
      <c r="D28" s="86"/>
      <c r="E28" s="87"/>
      <c r="F28" s="87"/>
    </row>
    <row r="29" spans="1:6" s="3" customFormat="1" x14ac:dyDescent="0.25">
      <c r="A29" s="3" t="s">
        <v>180</v>
      </c>
      <c r="B29" s="139" t="s">
        <v>181</v>
      </c>
      <c r="C29" s="140" t="str">
        <f>'المؤشر 3'!R10</f>
        <v>أساسي</v>
      </c>
      <c r="D29" s="84"/>
      <c r="E29" s="85"/>
      <c r="F29" s="85"/>
    </row>
    <row r="30" spans="1:6" s="3" customFormat="1" x14ac:dyDescent="0.25">
      <c r="B30" s="129"/>
      <c r="C30" s="130"/>
      <c r="D30" s="84"/>
      <c r="E30" s="85"/>
      <c r="F30" s="85"/>
    </row>
    <row r="31" spans="1:6" s="3" customFormat="1" x14ac:dyDescent="0.25">
      <c r="B31" s="131"/>
      <c r="C31" s="132"/>
      <c r="D31" s="84"/>
      <c r="E31" s="85"/>
      <c r="F31" s="85"/>
    </row>
    <row r="32" spans="1:6" s="3" customFormat="1" x14ac:dyDescent="0.25">
      <c r="B32" s="133" t="s">
        <v>182</v>
      </c>
      <c r="C32" s="134" t="str">
        <f>'المؤشر 4'!R9</f>
        <v>أساسي</v>
      </c>
      <c r="D32" s="86"/>
      <c r="E32" s="87"/>
      <c r="F32" s="87"/>
    </row>
    <row r="33" spans="2:9" s="3" customFormat="1" x14ac:dyDescent="0.25">
      <c r="B33" s="135"/>
      <c r="C33" s="136"/>
      <c r="D33" s="86"/>
      <c r="E33" s="87"/>
      <c r="F33" s="87"/>
    </row>
    <row r="34" spans="2:9" s="3" customFormat="1" x14ac:dyDescent="0.25">
      <c r="B34" s="137"/>
      <c r="C34" s="138"/>
      <c r="D34" s="86"/>
      <c r="E34" s="87"/>
      <c r="F34" s="87"/>
    </row>
    <row r="35" spans="2:9" s="3" customFormat="1" x14ac:dyDescent="0.2">
      <c r="B35" s="139" t="s">
        <v>183</v>
      </c>
      <c r="C35" s="140" t="str">
        <f>'المؤشر 5'!R8</f>
        <v>أساسي</v>
      </c>
      <c r="D35" s="84"/>
      <c r="E35" s="85"/>
      <c r="F35" s="85"/>
      <c r="I35" s="1"/>
    </row>
    <row r="36" spans="2:9" s="3" customFormat="1" x14ac:dyDescent="0.2">
      <c r="B36" s="129"/>
      <c r="C36" s="130"/>
      <c r="D36" s="84"/>
      <c r="E36" s="85"/>
      <c r="F36" s="85"/>
      <c r="I36" s="1"/>
    </row>
    <row r="37" spans="2:9" s="3" customFormat="1" x14ac:dyDescent="0.2">
      <c r="B37" s="131"/>
      <c r="C37" s="132"/>
      <c r="D37" s="84"/>
      <c r="E37" s="85"/>
      <c r="F37" s="85"/>
      <c r="I37" s="1"/>
    </row>
    <row r="38" spans="2:9" s="3" customFormat="1" x14ac:dyDescent="0.25">
      <c r="B38" s="133" t="s">
        <v>184</v>
      </c>
      <c r="C38" s="134" t="str">
        <f>'المؤشر 6'!R8</f>
        <v>أساسي</v>
      </c>
      <c r="D38" s="86"/>
      <c r="E38" s="87"/>
      <c r="F38" s="87"/>
    </row>
    <row r="39" spans="2:9" s="3" customFormat="1" x14ac:dyDescent="0.25">
      <c r="B39" s="135"/>
      <c r="C39" s="136"/>
      <c r="D39" s="86"/>
      <c r="E39" s="87"/>
      <c r="F39" s="87"/>
    </row>
    <row r="40" spans="2:9" s="3" customFormat="1" x14ac:dyDescent="0.25">
      <c r="B40" s="137"/>
      <c r="C40" s="138"/>
      <c r="D40" s="86"/>
      <c r="E40" s="87"/>
      <c r="F40" s="87"/>
    </row>
    <row r="41" spans="2:9" s="3" customFormat="1" x14ac:dyDescent="0.25">
      <c r="B41" s="139" t="s">
        <v>185</v>
      </c>
      <c r="C41" s="140" t="str">
        <f>'المؤشر 7'!R8</f>
        <v>أساسي</v>
      </c>
      <c r="D41" s="84"/>
      <c r="E41" s="85"/>
      <c r="F41" s="85"/>
    </row>
    <row r="42" spans="2:9" s="3" customFormat="1" x14ac:dyDescent="0.25">
      <c r="B42" s="129"/>
      <c r="C42" s="130"/>
      <c r="D42" s="84"/>
      <c r="E42" s="85"/>
      <c r="F42" s="85"/>
    </row>
    <row r="43" spans="2:9" s="3" customFormat="1" x14ac:dyDescent="0.25">
      <c r="B43" s="131"/>
      <c r="C43" s="132"/>
      <c r="D43" s="84"/>
      <c r="E43" s="85"/>
      <c r="F43" s="85"/>
    </row>
    <row r="44" spans="2:9" s="3" customFormat="1" ht="14.25" customHeight="1" x14ac:dyDescent="0.25">
      <c r="B44" s="113" t="s">
        <v>186</v>
      </c>
      <c r="D44" s="141"/>
      <c r="E44" s="141"/>
      <c r="F44" s="141"/>
    </row>
    <row r="45" spans="2:9" x14ac:dyDescent="0.2"/>
    <row r="46" spans="2:9" s="142" customFormat="1" ht="18" customHeight="1" x14ac:dyDescent="0.25">
      <c r="B46" s="143" t="s">
        <v>187</v>
      </c>
      <c r="C46" s="143"/>
      <c r="D46" s="143"/>
      <c r="E46" s="144"/>
      <c r="F46" s="144">
        <f>E101</f>
        <v>0</v>
      </c>
    </row>
    <row r="47" spans="2:9" s="126" customFormat="1" ht="14.25" customHeight="1" x14ac:dyDescent="0.2"/>
    <row r="48" spans="2:9"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spans="2:5" x14ac:dyDescent="0.2"/>
    <row r="82" spans="2:5" x14ac:dyDescent="0.2"/>
    <row r="83" spans="2:5" x14ac:dyDescent="0.2"/>
    <row r="84" spans="2:5" x14ac:dyDescent="0.2"/>
    <row r="85" spans="2:5" x14ac:dyDescent="0.2"/>
    <row r="86" spans="2:5" x14ac:dyDescent="0.2"/>
    <row r="87" spans="2:5" x14ac:dyDescent="0.2"/>
    <row r="88" spans="2:5" x14ac:dyDescent="0.2"/>
    <row r="89" spans="2:5" x14ac:dyDescent="0.2"/>
    <row r="90" spans="2:5" x14ac:dyDescent="0.2"/>
    <row r="91" spans="2:5" x14ac:dyDescent="0.2"/>
    <row r="92" spans="2:5" x14ac:dyDescent="0.2"/>
    <row r="93" spans="2:5" ht="14.25" customHeight="1" x14ac:dyDescent="0.25">
      <c r="B93" s="145" t="s">
        <v>173</v>
      </c>
      <c r="C93" s="146" t="s">
        <v>188</v>
      </c>
      <c r="D93" s="146" t="s">
        <v>189</v>
      </c>
      <c r="E93" s="147" t="s">
        <v>190</v>
      </c>
    </row>
    <row r="94" spans="2:5" ht="14.25" customHeight="1" x14ac:dyDescent="0.25">
      <c r="B94" s="146" t="s">
        <v>178</v>
      </c>
      <c r="C94" s="148">
        <f>COUNTIF('المؤشر 1'!G5:P8,"x")</f>
        <v>0</v>
      </c>
      <c r="D94" s="149">
        <v>16</v>
      </c>
      <c r="E94" s="150">
        <f>C94/D94</f>
        <v>0</v>
      </c>
    </row>
    <row r="95" spans="2:5" ht="14.25" customHeight="1" x14ac:dyDescent="0.25">
      <c r="B95" s="146" t="s">
        <v>179</v>
      </c>
      <c r="C95" s="148">
        <f>COUNTIF('المؤشر 2'!G5:P7,"x")</f>
        <v>0</v>
      </c>
      <c r="D95" s="149">
        <v>12</v>
      </c>
      <c r="E95" s="150">
        <f>C95/D95</f>
        <v>0</v>
      </c>
    </row>
    <row r="96" spans="2:5" ht="14.25" customHeight="1" x14ac:dyDescent="0.25">
      <c r="B96" s="146" t="s">
        <v>181</v>
      </c>
      <c r="C96" s="148">
        <f>COUNTIF('المؤشر 3'!G5:P8,"x")</f>
        <v>0</v>
      </c>
      <c r="D96" s="149">
        <v>16</v>
      </c>
      <c r="E96" s="150">
        <f>C96/D96</f>
        <v>0</v>
      </c>
    </row>
    <row r="97" spans="2:5" ht="14.25" customHeight="1" x14ac:dyDescent="0.25">
      <c r="B97" s="146" t="s">
        <v>182</v>
      </c>
      <c r="C97" s="148">
        <f>COUNTIF('المؤشر 4'!G5:P7,"x")</f>
        <v>0</v>
      </c>
      <c r="D97" s="149">
        <v>12</v>
      </c>
      <c r="E97" s="150">
        <f>Table2[[#This Row],[عدد المعايير المستوفاة]]/Table2[[#This Row],[إجمالي عدد المعايير]]</f>
        <v>0</v>
      </c>
    </row>
    <row r="98" spans="2:5" ht="14.25" customHeight="1" x14ac:dyDescent="0.25">
      <c r="B98" s="146" t="s">
        <v>183</v>
      </c>
      <c r="C98" s="148">
        <f>COUNTIF('المؤشر 5'!G5:P6,"x")</f>
        <v>0</v>
      </c>
      <c r="D98" s="149">
        <v>8</v>
      </c>
      <c r="E98" s="150">
        <f>C98/D98</f>
        <v>0</v>
      </c>
    </row>
    <row r="99" spans="2:5" ht="14.25" customHeight="1" x14ac:dyDescent="0.25">
      <c r="B99" s="146" t="s">
        <v>184</v>
      </c>
      <c r="C99" s="148">
        <f>COUNTIF('المؤشر 6'!G5:P6,"x")</f>
        <v>0</v>
      </c>
      <c r="D99" s="149">
        <v>8</v>
      </c>
      <c r="E99" s="150">
        <f>C99/D99</f>
        <v>0</v>
      </c>
    </row>
    <row r="100" spans="2:5" ht="14.25" customHeight="1" x14ac:dyDescent="0.25">
      <c r="B100" s="146" t="s">
        <v>185</v>
      </c>
      <c r="C100" s="148">
        <f>COUNTIF('المؤشر 7'!G5:P6,"x")</f>
        <v>0</v>
      </c>
      <c r="D100" s="149">
        <v>8</v>
      </c>
      <c r="E100" s="150">
        <f>C100/D100</f>
        <v>0</v>
      </c>
    </row>
    <row r="101" spans="2:5" ht="14.25" customHeight="1" x14ac:dyDescent="0.25">
      <c r="B101" s="146" t="s">
        <v>191</v>
      </c>
      <c r="C101" s="148">
        <f>SUBTOTAL(109,C94:C100)</f>
        <v>0</v>
      </c>
      <c r="D101" s="149">
        <f>SUBTOTAL(109,D94:D100)</f>
        <v>80</v>
      </c>
      <c r="E101" s="150">
        <f>C101/D101</f>
        <v>0</v>
      </c>
    </row>
    <row r="102" spans="2:5" x14ac:dyDescent="0.2"/>
    <row r="106" spans="2:5" ht="14.25" hidden="1" customHeight="1" x14ac:dyDescent="0.25">
      <c r="E106" s="150"/>
    </row>
  </sheetData>
  <sheetProtection algorithmName="SHA-512" hashValue="C0UMCKKwvhIFPs5xtxIHQ66p9vOVvT2XRU9+8eeZg46wXf/vbIJ5q7hJDKc0BrjyqXNg+fD5aaFlG8ifB2kZ0w==" saltValue="vrapZxh7Gr17KnC3vKqE0w==" spinCount="100000" sheet="1" objects="1" scenarios="1"/>
  <mergeCells count="6">
    <mergeCell ref="C4:D4"/>
    <mergeCell ref="C5:D5"/>
    <mergeCell ref="C13:F13"/>
    <mergeCell ref="C6:F6"/>
    <mergeCell ref="C17:F17"/>
    <mergeCell ref="C15:F15"/>
  </mergeCells>
  <conditionalFormatting sqref="C8:C9">
    <cfRule type="expression" dxfId="1" priority="1">
      <formula>$J8="x"</formula>
    </cfRule>
    <cfRule type="cellIs" dxfId="0" priority="2" operator="equal">
      <formula>"x"</formula>
    </cfRule>
  </conditionalFormatting>
  <dataValidations disablePrompts="1" count="4">
    <dataValidation type="list" allowBlank="1" showInputMessage="1" showErrorMessage="1" sqref="C4:D4" xr:uid="{0DABBF79-0742-4D94-B60C-B2446111D80B}">
      <formula1>List_geo_zone</formula1>
    </dataValidation>
    <dataValidation type="custom" showDropDown="1" showInputMessage="1" showErrorMessage="1" sqref="C8" xr:uid="{60D7626E-8F53-410D-80F2-3AEFE7636540}">
      <formula1>OR(C8="",C8="x")</formula1>
    </dataValidation>
    <dataValidation type="custom" showDropDown="1" showInputMessage="1" showErrorMessage="1" sqref="C9" xr:uid="{89080BAC-ED79-47EF-8AD6-D92F1EB1B78B}">
      <formula1>OR(C9="", C9="x")</formula1>
    </dataValidation>
    <dataValidation type="date" operator="greaterThan" allowBlank="1" showInputMessage="1" showErrorMessage="1" sqref="C11" xr:uid="{2DBEBE5D-4E98-43BE-9551-D1CE8198DFA4}">
      <formula1>1</formula1>
    </dataValidation>
  </dataValidations>
  <pageMargins left="0.25" right="0.25" top="0.75" bottom="0.75" header="0.511811023622047" footer="0.511811023622047"/>
  <pageSetup fitToHeight="0" orientation="landscape" horizontalDpi="300" verticalDpi="300"/>
  <rowBreaks count="4" manualBreakCount="4">
    <brk id="18" max="16383" man="1"/>
    <brk id="44" max="16383" man="1"/>
    <brk id="90" max="16383" man="1"/>
    <brk id="91" max="16383" man="1"/>
  </rowBreaks>
  <drawing r:id="rId1"/>
  <legacy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B2:B140"/>
  <sheetViews>
    <sheetView showGridLines="0" showRowColHeaders="0" rightToLeft="1" zoomScaleNormal="100" workbookViewId="0">
      <selection activeCell="B2" sqref="B2"/>
    </sheetView>
  </sheetViews>
  <sheetFormatPr baseColWidth="10" defaultColWidth="9.140625" defaultRowHeight="14.25" x14ac:dyDescent="0.2"/>
  <cols>
    <col min="1" max="1" width="4.28515625" style="81" customWidth="1"/>
    <col min="2" max="2" width="128.140625" style="88" customWidth="1"/>
    <col min="3" max="3" width="9.140625" style="81" customWidth="1"/>
    <col min="4" max="16384" width="9.140625" style="81"/>
  </cols>
  <sheetData>
    <row r="2" spans="2:2" ht="28.5" customHeight="1" x14ac:dyDescent="0.2">
      <c r="B2" s="89" t="s">
        <v>192</v>
      </c>
    </row>
    <row r="3" spans="2:2" ht="54.75" customHeight="1" x14ac:dyDescent="0.2">
      <c r="B3" s="14" t="s">
        <v>193</v>
      </c>
    </row>
    <row r="4" spans="2:2" ht="19.5" customHeight="1" x14ac:dyDescent="0.2">
      <c r="B4" s="90" t="s">
        <v>194</v>
      </c>
    </row>
    <row r="5" spans="2:2" ht="15.75" customHeight="1" x14ac:dyDescent="0.2">
      <c r="B5" s="91"/>
    </row>
    <row r="6" spans="2:2" ht="28.5" customHeight="1" x14ac:dyDescent="0.2">
      <c r="B6" s="92" t="s">
        <v>195</v>
      </c>
    </row>
    <row r="7" spans="2:2" ht="14.25" customHeight="1" x14ac:dyDescent="0.2">
      <c r="B7" s="14"/>
    </row>
    <row r="8" spans="2:2" ht="78.75" customHeight="1" x14ac:dyDescent="0.2">
      <c r="B8" s="92" t="s">
        <v>196</v>
      </c>
    </row>
    <row r="9" spans="2:2" ht="14.25" customHeight="1" x14ac:dyDescent="0.2">
      <c r="B9" s="14" t="s">
        <v>197</v>
      </c>
    </row>
    <row r="10" spans="2:2" ht="14.25" customHeight="1" x14ac:dyDescent="0.2">
      <c r="B10" s="14" t="s">
        <v>198</v>
      </c>
    </row>
    <row r="11" spans="2:2" ht="14.25" customHeight="1" x14ac:dyDescent="0.2">
      <c r="B11" s="14" t="s">
        <v>199</v>
      </c>
    </row>
    <row r="12" spans="2:2" ht="14.25" customHeight="1" x14ac:dyDescent="0.2">
      <c r="B12" s="14" t="s">
        <v>200</v>
      </c>
    </row>
    <row r="13" spans="2:2" ht="14.25" customHeight="1" x14ac:dyDescent="0.2">
      <c r="B13" s="14" t="s">
        <v>201</v>
      </c>
    </row>
    <row r="14" spans="2:2" ht="14.25" customHeight="1" x14ac:dyDescent="0.2">
      <c r="B14" s="14" t="s">
        <v>202</v>
      </c>
    </row>
    <row r="15" spans="2:2" ht="14.25" customHeight="1" x14ac:dyDescent="0.2">
      <c r="B15" s="14" t="s">
        <v>203</v>
      </c>
    </row>
    <row r="16" spans="2:2" ht="14.25" customHeight="1" x14ac:dyDescent="0.2">
      <c r="B16" s="14" t="s">
        <v>204</v>
      </c>
    </row>
    <row r="17" spans="2:2" ht="14.25" customHeight="1" x14ac:dyDescent="0.2">
      <c r="B17" s="14" t="s">
        <v>205</v>
      </c>
    </row>
    <row r="18" spans="2:2" ht="14.25" customHeight="1" x14ac:dyDescent="0.2">
      <c r="B18" s="14" t="s">
        <v>206</v>
      </c>
    </row>
    <row r="19" spans="2:2" ht="28.5" customHeight="1" x14ac:dyDescent="0.2">
      <c r="B19" s="14" t="s">
        <v>207</v>
      </c>
    </row>
    <row r="20" spans="2:2" ht="14.25" customHeight="1" x14ac:dyDescent="0.2">
      <c r="B20" s="14"/>
    </row>
    <row r="21" spans="2:2" ht="14.25" customHeight="1" x14ac:dyDescent="0.2">
      <c r="B21" s="14" t="s">
        <v>208</v>
      </c>
    </row>
    <row r="22" spans="2:2" ht="14.25" customHeight="1" x14ac:dyDescent="0.2">
      <c r="B22" s="93"/>
    </row>
    <row r="23" spans="2:2" ht="28.5" customHeight="1" x14ac:dyDescent="0.2">
      <c r="B23" s="92" t="s">
        <v>209</v>
      </c>
    </row>
    <row r="24" spans="2:2" ht="14.25" customHeight="1" x14ac:dyDescent="0.2">
      <c r="B24" s="14"/>
    </row>
    <row r="25" spans="2:2" ht="14.25" customHeight="1" x14ac:dyDescent="0.2">
      <c r="B25" s="14" t="s">
        <v>210</v>
      </c>
    </row>
    <row r="26" spans="2:2" ht="14.25" customHeight="1" x14ac:dyDescent="0.2">
      <c r="B26" s="14"/>
    </row>
    <row r="27" spans="2:2" ht="14.25" customHeight="1" x14ac:dyDescent="0.2">
      <c r="B27" s="14" t="s">
        <v>211</v>
      </c>
    </row>
    <row r="28" spans="2:2" ht="28.5" customHeight="1" x14ac:dyDescent="0.2">
      <c r="B28" s="14" t="s">
        <v>212</v>
      </c>
    </row>
    <row r="29" spans="2:2" ht="14.25" customHeight="1" x14ac:dyDescent="0.2">
      <c r="B29" s="14" t="s">
        <v>213</v>
      </c>
    </row>
    <row r="30" spans="2:2" ht="14.25" customHeight="1" x14ac:dyDescent="0.2">
      <c r="B30" s="14" t="s">
        <v>214</v>
      </c>
    </row>
    <row r="31" spans="2:2" ht="28.5" customHeight="1" x14ac:dyDescent="0.2">
      <c r="B31" s="14" t="s">
        <v>215</v>
      </c>
    </row>
    <row r="32" spans="2:2" ht="28.5" customHeight="1" x14ac:dyDescent="0.2">
      <c r="B32" s="14" t="s">
        <v>216</v>
      </c>
    </row>
    <row r="33" spans="2:2" ht="28.5" customHeight="1" x14ac:dyDescent="0.2">
      <c r="B33" s="14" t="s">
        <v>217</v>
      </c>
    </row>
    <row r="34" spans="2:2" ht="14.25" customHeight="1" x14ac:dyDescent="0.2">
      <c r="B34" s="14"/>
    </row>
    <row r="35" spans="2:2" ht="14.25" customHeight="1" x14ac:dyDescent="0.2">
      <c r="B35" s="14" t="s">
        <v>218</v>
      </c>
    </row>
    <row r="36" spans="2:2" ht="14.25" customHeight="1" x14ac:dyDescent="0.2">
      <c r="B36" s="14"/>
    </row>
    <row r="37" spans="2:2" ht="14.25" customHeight="1" x14ac:dyDescent="0.2">
      <c r="B37" s="92" t="s">
        <v>219</v>
      </c>
    </row>
    <row r="38" spans="2:2" ht="14.25" customHeight="1" x14ac:dyDescent="0.2">
      <c r="B38" s="92"/>
    </row>
    <row r="39" spans="2:2" ht="93.75" customHeight="1" x14ac:dyDescent="0.2">
      <c r="B39" s="92" t="s">
        <v>220</v>
      </c>
    </row>
    <row r="40" spans="2:2" ht="14.25" customHeight="1" x14ac:dyDescent="0.2">
      <c r="B40" s="92" t="s">
        <v>221</v>
      </c>
    </row>
    <row r="41" spans="2:2" ht="11.25" customHeight="1" x14ac:dyDescent="0.2">
      <c r="B41" s="14"/>
    </row>
    <row r="42" spans="2:2" ht="14.25" customHeight="1" x14ac:dyDescent="0.2">
      <c r="B42" s="14" t="s">
        <v>222</v>
      </c>
    </row>
    <row r="43" spans="2:2" ht="11.25" customHeight="1" x14ac:dyDescent="0.2">
      <c r="B43" s="14"/>
    </row>
    <row r="44" spans="2:2" ht="28.5" customHeight="1" x14ac:dyDescent="0.2">
      <c r="B44" s="94" t="s">
        <v>223</v>
      </c>
    </row>
    <row r="45" spans="2:2" ht="11.25" customHeight="1" x14ac:dyDescent="0.2">
      <c r="B45" s="94"/>
    </row>
    <row r="46" spans="2:2" ht="14.25" customHeight="1" x14ac:dyDescent="0.2">
      <c r="B46" s="14" t="s">
        <v>224</v>
      </c>
    </row>
    <row r="47" spans="2:2" ht="14.25" customHeight="1" x14ac:dyDescent="0.2">
      <c r="B47" s="14"/>
    </row>
    <row r="48" spans="2:2" ht="42.75" customHeight="1" x14ac:dyDescent="0.2">
      <c r="B48" s="92" t="s">
        <v>225</v>
      </c>
    </row>
    <row r="49" spans="2:2" ht="51.75" customHeight="1" x14ac:dyDescent="0.2">
      <c r="B49" s="11" t="s">
        <v>226</v>
      </c>
    </row>
    <row r="50" spans="2:2" ht="15" customHeight="1" x14ac:dyDescent="0.2">
      <c r="B50" s="95"/>
    </row>
    <row r="51" spans="2:2" ht="19.5" customHeight="1" x14ac:dyDescent="0.2">
      <c r="B51" s="90" t="s">
        <v>227</v>
      </c>
    </row>
    <row r="52" spans="2:2" ht="15" customHeight="1" x14ac:dyDescent="0.2">
      <c r="B52" s="14"/>
    </row>
    <row r="53" spans="2:2" ht="28.5" customHeight="1" x14ac:dyDescent="0.2">
      <c r="B53" s="92" t="s">
        <v>228</v>
      </c>
    </row>
    <row r="54" spans="2:2" ht="28.5" customHeight="1" x14ac:dyDescent="0.2">
      <c r="B54" s="14" t="s">
        <v>229</v>
      </c>
    </row>
    <row r="55" spans="2:2" ht="14.25" customHeight="1" x14ac:dyDescent="0.2">
      <c r="B55" s="14"/>
    </row>
    <row r="56" spans="2:2" ht="28.5" customHeight="1" x14ac:dyDescent="0.2">
      <c r="B56" s="14" t="s">
        <v>230</v>
      </c>
    </row>
    <row r="57" spans="2:2" ht="28.5" customHeight="1" x14ac:dyDescent="0.2">
      <c r="B57" s="92" t="s">
        <v>231</v>
      </c>
    </row>
    <row r="58" spans="2:2" ht="14.25" customHeight="1" x14ac:dyDescent="0.2">
      <c r="B58" s="14"/>
    </row>
    <row r="59" spans="2:2" ht="63.75" customHeight="1" x14ac:dyDescent="0.2">
      <c r="B59" s="92" t="s">
        <v>232</v>
      </c>
    </row>
    <row r="60" spans="2:2" ht="11.25" customHeight="1" x14ac:dyDescent="0.2">
      <c r="B60" s="92"/>
    </row>
    <row r="61" spans="2:2" ht="28.5" customHeight="1" x14ac:dyDescent="0.2">
      <c r="B61" s="92" t="s">
        <v>233</v>
      </c>
    </row>
    <row r="62" spans="2:2" ht="18.75" customHeight="1" x14ac:dyDescent="0.2">
      <c r="B62" s="96"/>
    </row>
    <row r="63" spans="2:2" ht="19.5" customHeight="1" x14ac:dyDescent="0.2">
      <c r="B63" s="90" t="s">
        <v>83</v>
      </c>
    </row>
    <row r="64" spans="2:2" ht="15" customHeight="1" x14ac:dyDescent="0.2">
      <c r="B64" s="14"/>
    </row>
    <row r="65" spans="2:2" ht="14.25" customHeight="1" x14ac:dyDescent="0.2">
      <c r="B65" s="97" t="s">
        <v>234</v>
      </c>
    </row>
    <row r="66" spans="2:2" ht="12" customHeight="1" x14ac:dyDescent="0.2">
      <c r="B66" s="97"/>
    </row>
    <row r="67" spans="2:2" ht="38.25" customHeight="1" x14ac:dyDescent="0.2">
      <c r="B67" s="92" t="s">
        <v>235</v>
      </c>
    </row>
    <row r="68" spans="2:2" ht="8.25" customHeight="1" x14ac:dyDescent="0.2">
      <c r="B68" s="14"/>
    </row>
    <row r="69" spans="2:2" ht="14.25" customHeight="1" x14ac:dyDescent="0.2">
      <c r="B69" s="14" t="s">
        <v>236</v>
      </c>
    </row>
    <row r="70" spans="2:2" ht="14.25" customHeight="1" x14ac:dyDescent="0.2">
      <c r="B70" s="14" t="s">
        <v>237</v>
      </c>
    </row>
    <row r="71" spans="2:2" ht="14.25" customHeight="1" x14ac:dyDescent="0.2">
      <c r="B71" s="14" t="s">
        <v>238</v>
      </c>
    </row>
    <row r="72" spans="2:2" ht="14.25" customHeight="1" x14ac:dyDescent="0.2">
      <c r="B72" s="93"/>
    </row>
    <row r="73" spans="2:2" ht="14.25" customHeight="1" x14ac:dyDescent="0.2">
      <c r="B73" s="92" t="s">
        <v>239</v>
      </c>
    </row>
    <row r="74" spans="2:2" ht="14.25" customHeight="1" x14ac:dyDescent="0.2">
      <c r="B74" s="14" t="s">
        <v>240</v>
      </c>
    </row>
    <row r="75" spans="2:2" ht="14.25" customHeight="1" x14ac:dyDescent="0.2">
      <c r="B75" s="14" t="s">
        <v>241</v>
      </c>
    </row>
    <row r="76" spans="2:2" ht="14.25" customHeight="1" x14ac:dyDescent="0.2">
      <c r="B76" s="14" t="s">
        <v>242</v>
      </c>
    </row>
    <row r="77" spans="2:2" ht="14.25" customHeight="1" x14ac:dyDescent="0.2">
      <c r="B77" s="14"/>
    </row>
    <row r="78" spans="2:2" ht="14.25" customHeight="1" x14ac:dyDescent="0.2">
      <c r="B78" s="14" t="s">
        <v>243</v>
      </c>
    </row>
    <row r="79" spans="2:2" ht="14.25" customHeight="1" x14ac:dyDescent="0.2">
      <c r="B79" s="14" t="s">
        <v>244</v>
      </c>
    </row>
    <row r="80" spans="2:2" ht="14.25" customHeight="1" x14ac:dyDescent="0.2">
      <c r="B80" s="14" t="s">
        <v>245</v>
      </c>
    </row>
    <row r="81" spans="2:2" ht="14.25" customHeight="1" x14ac:dyDescent="0.2">
      <c r="B81" s="14" t="s">
        <v>246</v>
      </c>
    </row>
    <row r="82" spans="2:2" ht="14.25" customHeight="1" x14ac:dyDescent="0.2">
      <c r="B82" s="14" t="s">
        <v>247</v>
      </c>
    </row>
    <row r="83" spans="2:2" ht="14.25" customHeight="1" x14ac:dyDescent="0.2">
      <c r="B83" s="14" t="s">
        <v>248</v>
      </c>
    </row>
    <row r="84" spans="2:2" ht="14.25" customHeight="1" x14ac:dyDescent="0.2">
      <c r="B84" s="93"/>
    </row>
    <row r="85" spans="2:2" ht="14.25" customHeight="1" x14ac:dyDescent="0.2">
      <c r="B85" s="92" t="s">
        <v>249</v>
      </c>
    </row>
    <row r="86" spans="2:2" ht="14.25" customHeight="1" x14ac:dyDescent="0.2">
      <c r="B86" s="14" t="s">
        <v>250</v>
      </c>
    </row>
    <row r="87" spans="2:2" ht="14.25" customHeight="1" x14ac:dyDescent="0.2">
      <c r="B87" s="14" t="s">
        <v>251</v>
      </c>
    </row>
    <row r="88" spans="2:2" ht="14.25" customHeight="1" x14ac:dyDescent="0.2">
      <c r="B88" s="14" t="s">
        <v>252</v>
      </c>
    </row>
    <row r="89" spans="2:2" ht="14.25" customHeight="1" x14ac:dyDescent="0.2">
      <c r="B89" s="14" t="s">
        <v>253</v>
      </c>
    </row>
    <row r="90" spans="2:2" ht="14.25" customHeight="1" x14ac:dyDescent="0.2">
      <c r="B90" s="14"/>
    </row>
    <row r="91" spans="2:2" ht="28.5" customHeight="1" x14ac:dyDescent="0.2">
      <c r="B91" s="92" t="s">
        <v>254</v>
      </c>
    </row>
    <row r="92" spans="2:2" ht="14.25" customHeight="1" x14ac:dyDescent="0.2">
      <c r="B92" s="14"/>
    </row>
    <row r="93" spans="2:2" ht="59.25" customHeight="1" x14ac:dyDescent="0.2">
      <c r="B93" s="14" t="s">
        <v>255</v>
      </c>
    </row>
    <row r="94" spans="2:2" ht="19.5" customHeight="1" x14ac:dyDescent="0.2">
      <c r="B94" s="90" t="s">
        <v>108</v>
      </c>
    </row>
    <row r="95" spans="2:2" ht="15" customHeight="1" x14ac:dyDescent="0.2">
      <c r="B95" s="14"/>
    </row>
    <row r="96" spans="2:2" ht="14.25" customHeight="1" x14ac:dyDescent="0.2">
      <c r="B96" s="92" t="s">
        <v>256</v>
      </c>
    </row>
    <row r="97" spans="2:2" ht="14.25" customHeight="1" x14ac:dyDescent="0.2">
      <c r="B97" s="14"/>
    </row>
    <row r="98" spans="2:2" ht="14.25" customHeight="1" x14ac:dyDescent="0.2">
      <c r="B98" s="14" t="s">
        <v>257</v>
      </c>
    </row>
    <row r="99" spans="2:2" ht="14.25" customHeight="1" x14ac:dyDescent="0.2">
      <c r="B99" s="14" t="s">
        <v>258</v>
      </c>
    </row>
    <row r="100" spans="2:2" ht="28.5" customHeight="1" x14ac:dyDescent="0.2">
      <c r="B100" s="14" t="s">
        <v>259</v>
      </c>
    </row>
    <row r="101" spans="2:2" ht="14.25" customHeight="1" x14ac:dyDescent="0.2">
      <c r="B101" s="14" t="s">
        <v>260</v>
      </c>
    </row>
    <row r="102" spans="2:2" ht="14.25" customHeight="1" x14ac:dyDescent="0.2">
      <c r="B102" s="14" t="s">
        <v>261</v>
      </c>
    </row>
    <row r="103" spans="2:2" ht="14.25" customHeight="1" x14ac:dyDescent="0.2">
      <c r="B103" s="14"/>
    </row>
    <row r="104" spans="2:2" ht="14.25" customHeight="1" x14ac:dyDescent="0.2">
      <c r="B104" s="14" t="s">
        <v>262</v>
      </c>
    </row>
    <row r="105" spans="2:2" ht="14.25" customHeight="1" x14ac:dyDescent="0.2">
      <c r="B105" s="14"/>
    </row>
    <row r="106" spans="2:2" ht="14.25" customHeight="1" x14ac:dyDescent="0.2">
      <c r="B106" s="14" t="s">
        <v>263</v>
      </c>
    </row>
    <row r="107" spans="2:2" ht="14.25" customHeight="1" x14ac:dyDescent="0.2">
      <c r="B107" s="14" t="s">
        <v>264</v>
      </c>
    </row>
    <row r="108" spans="2:2" ht="14.25" customHeight="1" x14ac:dyDescent="0.2">
      <c r="B108" s="14" t="s">
        <v>265</v>
      </c>
    </row>
    <row r="109" spans="2:2" ht="14.25" customHeight="1" x14ac:dyDescent="0.2">
      <c r="B109" s="93"/>
    </row>
    <row r="110" spans="2:2" ht="44.25" customHeight="1" x14ac:dyDescent="0.2">
      <c r="B110" s="92" t="s">
        <v>266</v>
      </c>
    </row>
    <row r="111" spans="2:2" ht="33" customHeight="1" x14ac:dyDescent="0.2">
      <c r="B111" s="92" t="s">
        <v>267</v>
      </c>
    </row>
    <row r="112" spans="2:2" ht="14.25" customHeight="1" x14ac:dyDescent="0.2">
      <c r="B112" s="14"/>
    </row>
    <row r="113" spans="2:2" ht="14.25" customHeight="1" x14ac:dyDescent="0.2">
      <c r="B113" s="94" t="s">
        <v>268</v>
      </c>
    </row>
    <row r="114" spans="2:2" ht="14.25" customHeight="1" x14ac:dyDescent="0.2">
      <c r="B114" s="14" t="s">
        <v>269</v>
      </c>
    </row>
    <row r="115" spans="2:2" ht="14.25" customHeight="1" x14ac:dyDescent="0.2">
      <c r="B115" s="14" t="s">
        <v>270</v>
      </c>
    </row>
    <row r="116" spans="2:2" ht="14.25" customHeight="1" x14ac:dyDescent="0.2">
      <c r="B116" s="14" t="s">
        <v>271</v>
      </c>
    </row>
    <row r="117" spans="2:2" ht="14.25" customHeight="1" x14ac:dyDescent="0.2">
      <c r="B117" s="14" t="s">
        <v>272</v>
      </c>
    </row>
    <row r="118" spans="2:2" ht="8.25" customHeight="1" x14ac:dyDescent="0.2">
      <c r="B118" s="14"/>
    </row>
    <row r="119" spans="2:2" ht="66.75" customHeight="1" x14ac:dyDescent="0.2">
      <c r="B119" s="14" t="s">
        <v>273</v>
      </c>
    </row>
    <row r="120" spans="2:2" ht="15" customHeight="1" x14ac:dyDescent="0.2">
      <c r="B120" s="95"/>
    </row>
    <row r="121" spans="2:2" ht="19.5" customHeight="1" x14ac:dyDescent="0.2">
      <c r="B121" s="90" t="s">
        <v>126</v>
      </c>
    </row>
    <row r="122" spans="2:2" ht="15" customHeight="1" x14ac:dyDescent="0.2">
      <c r="B122" s="95"/>
    </row>
    <row r="123" spans="2:2" ht="42.75" customHeight="1" x14ac:dyDescent="0.2">
      <c r="B123" s="92" t="s">
        <v>274</v>
      </c>
    </row>
    <row r="124" spans="2:2" ht="14.25" customHeight="1" x14ac:dyDescent="0.2">
      <c r="B124" s="14"/>
    </row>
    <row r="125" spans="2:2" ht="45.75" customHeight="1" x14ac:dyDescent="0.2">
      <c r="B125" s="14" t="s">
        <v>275</v>
      </c>
    </row>
    <row r="126" spans="2:2" ht="14.25" customHeight="1" x14ac:dyDescent="0.2">
      <c r="B126" s="98" t="s">
        <v>276</v>
      </c>
    </row>
    <row r="127" spans="2:2" ht="14.25" customHeight="1" x14ac:dyDescent="0.2">
      <c r="B127" s="98"/>
    </row>
    <row r="128" spans="2:2" ht="15" customHeight="1" x14ac:dyDescent="0.2">
      <c r="B128" s="99" t="s">
        <v>277</v>
      </c>
    </row>
    <row r="129" spans="2:2" ht="15" customHeight="1" x14ac:dyDescent="0.2">
      <c r="B129" s="14"/>
    </row>
    <row r="130" spans="2:2" ht="19.5" customHeight="1" x14ac:dyDescent="0.2">
      <c r="B130" s="90" t="s">
        <v>139</v>
      </c>
    </row>
    <row r="131" spans="2:2" ht="15" customHeight="1" x14ac:dyDescent="0.2">
      <c r="B131" s="14"/>
    </row>
    <row r="132" spans="2:2" ht="69" customHeight="1" x14ac:dyDescent="0.2">
      <c r="B132" s="92" t="s">
        <v>278</v>
      </c>
    </row>
    <row r="133" spans="2:2" ht="48.75" customHeight="1" x14ac:dyDescent="0.2">
      <c r="B133" s="92" t="s">
        <v>279</v>
      </c>
    </row>
    <row r="134" spans="2:2" ht="42.75" customHeight="1" x14ac:dyDescent="0.2">
      <c r="B134" s="92" t="s">
        <v>280</v>
      </c>
    </row>
    <row r="135" spans="2:2" ht="15" customHeight="1" x14ac:dyDescent="0.2">
      <c r="B135" s="14"/>
    </row>
    <row r="136" spans="2:2" ht="19.5" customHeight="1" x14ac:dyDescent="0.2">
      <c r="B136" s="100" t="s">
        <v>281</v>
      </c>
    </row>
    <row r="137" spans="2:2" ht="15" customHeight="1" x14ac:dyDescent="0.2">
      <c r="B137" s="14"/>
    </row>
    <row r="138" spans="2:2" ht="28.5" customHeight="1" x14ac:dyDescent="0.2">
      <c r="B138" s="92" t="s">
        <v>282</v>
      </c>
    </row>
    <row r="139" spans="2:2" ht="14.25" customHeight="1" x14ac:dyDescent="0.2">
      <c r="B139" s="101"/>
    </row>
    <row r="140" spans="2:2" ht="14.25" customHeight="1" x14ac:dyDescent="0.2">
      <c r="B140" s="102" t="s">
        <v>283</v>
      </c>
    </row>
  </sheetData>
  <sheetProtection algorithmName="SHA-512" hashValue="KJPxmLFRQ93TwfsiYH3OAG5M6zoGJkohdSDf7qds2BaubVOG/DmV/LgElFqoZvd0LZL1XCbBEutlEG2P8I4mQw==" saltValue="3tCCsVE6a+jseh+M3mPLVA==" spinCount="100000" sheet="1" objects="1" scenarios="1" selectLockedCells="1"/>
  <hyperlinks>
    <hyperlink ref="B126" r:id="rId1" xr:uid="{00000000-0004-0000-0A00-000000000000}"/>
  </hyperlinks>
  <pageMargins left="0.7" right="0.7" top="0.75" bottom="0.75" header="0.511811023622047" footer="0.511811023622047"/>
  <pageSetup fitToHeight="0" orientation="portrait" horizontalDpi="300" verticalDpi="30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0C5AE-585D-447F-A3C5-056C86FB246C}">
  <sheetPr codeName="Feuil12"/>
  <dimension ref="B2:B10"/>
  <sheetViews>
    <sheetView showGridLines="0" showRowColHeaders="0" rightToLeft="1" zoomScaleNormal="100" workbookViewId="0">
      <selection activeCell="A4" sqref="A4"/>
    </sheetView>
  </sheetViews>
  <sheetFormatPr baseColWidth="10" defaultColWidth="9.140625" defaultRowHeight="14.25" x14ac:dyDescent="0.2"/>
  <cols>
    <col min="1" max="1" width="4" style="152" customWidth="1"/>
    <col min="2" max="2" width="67.7109375" style="152" customWidth="1"/>
    <col min="3" max="16384" width="9.140625" style="152"/>
  </cols>
  <sheetData>
    <row r="2" spans="2:2" ht="23.25" x14ac:dyDescent="0.2">
      <c r="B2" s="151" t="s">
        <v>284</v>
      </c>
    </row>
    <row r="3" spans="2:2" x14ac:dyDescent="0.2">
      <c r="B3" s="153" t="s">
        <v>755</v>
      </c>
    </row>
    <row r="4" spans="2:2" s="154" customFormat="1" x14ac:dyDescent="0.2"/>
    <row r="5" spans="2:2" s="154" customFormat="1" x14ac:dyDescent="0.2"/>
    <row r="6" spans="2:2" s="154" customFormat="1" x14ac:dyDescent="0.2"/>
    <row r="7" spans="2:2" s="154" customFormat="1" x14ac:dyDescent="0.2"/>
    <row r="8" spans="2:2" s="154" customFormat="1" x14ac:dyDescent="0.2"/>
    <row r="9" spans="2:2" s="154" customFormat="1" ht="8.25" customHeight="1" x14ac:dyDescent="0.2"/>
    <row r="10" spans="2:2" x14ac:dyDescent="0.2">
      <c r="B10" s="155" t="s">
        <v>756</v>
      </c>
    </row>
  </sheetData>
  <sheetProtection algorithmName="SHA-512" hashValue="rMA9BvYv+mp6ojNg3hJJiQs8i6gaWKCAGCKnKKwUnW62i6JaAnkq1+ZFFaAN9Y7pvGc3HR0psI9f+nFMk8grqQ==" saltValue="3iCHBLFpY+LFakuChSVHgw==" spinCount="100000" sheet="1" objects="1" scenarios="1" selectLockedCells="1"/>
  <pageMargins left="0.7" right="0.7" top="0.75" bottom="0.75" header="0.3" footer="0.3"/>
  <pageSetup orientation="portrait" horizontalDpi="200" verticalDpi="200" r:id="rId1"/>
  <drawing r:id="rId2"/>
  <legacyDrawing r:id="rId3"/>
  <oleObjects>
    <mc:AlternateContent xmlns:mc="http://schemas.openxmlformats.org/markup-compatibility/2006">
      <mc:Choice Requires="x14">
        <oleObject progId="Document" dvAspect="DVASPECT_ICON" shapeId="14337" r:id="rId4">
          <objectPr defaultSize="0" r:id="rId5">
            <anchor moveWithCells="1">
              <from>
                <xdr:col>1</xdr:col>
                <xdr:colOff>1781175</xdr:colOff>
                <xdr:row>4</xdr:row>
                <xdr:rowOff>28575</xdr:rowOff>
              </from>
              <to>
                <xdr:col>1</xdr:col>
                <xdr:colOff>2695575</xdr:colOff>
                <xdr:row>7</xdr:row>
                <xdr:rowOff>161925</xdr:rowOff>
              </to>
            </anchor>
          </objectPr>
        </oleObject>
      </mc:Choice>
      <mc:Fallback>
        <oleObject progId="Document" dvAspect="DVASPECT_ICON" shapeId="14337"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F19C-C7AE-493C-B627-4E404A85CB90}">
  <sheetPr codeName="Feuil13"/>
  <dimension ref="A1:I53"/>
  <sheetViews>
    <sheetView showRowColHeaders="0" topLeftCell="A27" zoomScaleNormal="100" workbookViewId="0">
      <selection activeCell="H52" sqref="H52"/>
    </sheetView>
  </sheetViews>
  <sheetFormatPr baseColWidth="10" defaultColWidth="11.5703125" defaultRowHeight="15" x14ac:dyDescent="0.25"/>
  <cols>
    <col min="1" max="2" width="15.7109375" customWidth="1"/>
    <col min="7" max="7" width="16.42578125" customWidth="1"/>
  </cols>
  <sheetData>
    <row r="1" spans="1:9" ht="13.5" customHeight="1" x14ac:dyDescent="0.25">
      <c r="A1" t="s">
        <v>337</v>
      </c>
      <c r="B1" t="s">
        <v>338</v>
      </c>
      <c r="C1" t="s">
        <v>286</v>
      </c>
      <c r="D1" t="s">
        <v>287</v>
      </c>
      <c r="E1" t="s">
        <v>288</v>
      </c>
      <c r="F1" t="s">
        <v>289</v>
      </c>
      <c r="G1" t="s">
        <v>290</v>
      </c>
      <c r="H1" t="s">
        <v>291</v>
      </c>
      <c r="I1" t="s">
        <v>339</v>
      </c>
    </row>
    <row r="2" spans="1:9" ht="13.5" customHeight="1" x14ac:dyDescent="0.25">
      <c r="A2" t="s">
        <v>285</v>
      </c>
      <c r="B2" t="s">
        <v>292</v>
      </c>
      <c r="C2" t="s">
        <v>178</v>
      </c>
      <c r="D2" t="s">
        <v>296</v>
      </c>
      <c r="E2">
        <f t="shared" ref="E2:E51" ca="1" si="0">ROW(INDIRECT(D2))</f>
        <v>10</v>
      </c>
      <c r="F2">
        <f t="shared" ref="F2:F51" ca="1" si="1">COLUMN(INDIRECT(D2))</f>
        <v>18</v>
      </c>
      <c r="G2" t="str">
        <f t="shared" ref="G2:G47" ca="1" si="2">ADDRESS(E2,F2,,,C2)</f>
        <v>'المؤشر 1'!$R$10</v>
      </c>
      <c r="H2" t="str">
        <f t="shared" ref="H2:H28" ca="1" si="3">IFERROR(VLOOKUP(INDIRECT(G2),maturity_source,2,FALSE()),"")</f>
        <v>m1</v>
      </c>
      <c r="I2" t="s">
        <v>340</v>
      </c>
    </row>
    <row r="3" spans="1:9" ht="13.5" customHeight="1" x14ac:dyDescent="0.25">
      <c r="A3" t="s">
        <v>285</v>
      </c>
      <c r="B3" t="s">
        <v>293</v>
      </c>
      <c r="C3" t="s">
        <v>179</v>
      </c>
      <c r="D3" t="s">
        <v>294</v>
      </c>
      <c r="E3">
        <f t="shared" ca="1" si="0"/>
        <v>9</v>
      </c>
      <c r="F3">
        <f t="shared" ca="1" si="1"/>
        <v>18</v>
      </c>
      <c r="G3" t="str">
        <f t="shared" ca="1" si="2"/>
        <v>'المؤشر 2'!$R$9</v>
      </c>
      <c r="H3" t="str">
        <f t="shared" ca="1" si="3"/>
        <v>m1</v>
      </c>
      <c r="I3" t="s">
        <v>340</v>
      </c>
    </row>
    <row r="4" spans="1:9" ht="13.5" customHeight="1" x14ac:dyDescent="0.25">
      <c r="A4" t="s">
        <v>285</v>
      </c>
      <c r="B4" t="s">
        <v>295</v>
      </c>
      <c r="C4" t="s">
        <v>181</v>
      </c>
      <c r="D4" t="s">
        <v>296</v>
      </c>
      <c r="E4">
        <f t="shared" ca="1" si="0"/>
        <v>10</v>
      </c>
      <c r="F4">
        <f t="shared" ca="1" si="1"/>
        <v>18</v>
      </c>
      <c r="G4" t="str">
        <f t="shared" ca="1" si="2"/>
        <v>'المؤشر 3'!$R$10</v>
      </c>
      <c r="H4" t="str">
        <f t="shared" ca="1" si="3"/>
        <v>m1</v>
      </c>
      <c r="I4" t="s">
        <v>340</v>
      </c>
    </row>
    <row r="5" spans="1:9" ht="13.5" customHeight="1" x14ac:dyDescent="0.25">
      <c r="A5" t="s">
        <v>285</v>
      </c>
      <c r="B5" t="s">
        <v>297</v>
      </c>
      <c r="C5" t="s">
        <v>182</v>
      </c>
      <c r="D5" t="s">
        <v>294</v>
      </c>
      <c r="E5">
        <f t="shared" ca="1" si="0"/>
        <v>9</v>
      </c>
      <c r="F5">
        <f t="shared" ca="1" si="1"/>
        <v>18</v>
      </c>
      <c r="G5" t="str">
        <f t="shared" ca="1" si="2"/>
        <v>'المؤشر 4'!$R$9</v>
      </c>
      <c r="H5" t="str">
        <f t="shared" ca="1" si="3"/>
        <v>m1</v>
      </c>
      <c r="I5" t="s">
        <v>340</v>
      </c>
    </row>
    <row r="6" spans="1:9" ht="13.5" customHeight="1" x14ac:dyDescent="0.25">
      <c r="A6" t="s">
        <v>285</v>
      </c>
      <c r="B6" t="s">
        <v>298</v>
      </c>
      <c r="C6" t="s">
        <v>183</v>
      </c>
      <c r="D6" t="s">
        <v>299</v>
      </c>
      <c r="E6">
        <f t="shared" ca="1" si="0"/>
        <v>8</v>
      </c>
      <c r="F6">
        <f t="shared" ca="1" si="1"/>
        <v>18</v>
      </c>
      <c r="G6" t="str">
        <f t="shared" ca="1" si="2"/>
        <v>'المؤشر 5'!$R$8</v>
      </c>
      <c r="H6" t="str">
        <f t="shared" ca="1" si="3"/>
        <v>m1</v>
      </c>
      <c r="I6" t="s">
        <v>340</v>
      </c>
    </row>
    <row r="7" spans="1:9" ht="13.5" customHeight="1" x14ac:dyDescent="0.25">
      <c r="A7" t="s">
        <v>285</v>
      </c>
      <c r="B7" t="s">
        <v>300</v>
      </c>
      <c r="C7" t="s">
        <v>184</v>
      </c>
      <c r="D7" t="s">
        <v>299</v>
      </c>
      <c r="E7">
        <f t="shared" ca="1" si="0"/>
        <v>8</v>
      </c>
      <c r="F7">
        <f t="shared" ca="1" si="1"/>
        <v>18</v>
      </c>
      <c r="G7" t="str">
        <f t="shared" ca="1" si="2"/>
        <v>'المؤشر 6'!$R$8</v>
      </c>
      <c r="H7" t="str">
        <f t="shared" ca="1" si="3"/>
        <v>m1</v>
      </c>
      <c r="I7" t="s">
        <v>340</v>
      </c>
    </row>
    <row r="8" spans="1:9" ht="13.5" customHeight="1" x14ac:dyDescent="0.25">
      <c r="A8" t="s">
        <v>285</v>
      </c>
      <c r="B8" t="s">
        <v>301</v>
      </c>
      <c r="C8" t="s">
        <v>185</v>
      </c>
      <c r="D8" t="s">
        <v>299</v>
      </c>
      <c r="E8">
        <f t="shared" ca="1" si="0"/>
        <v>8</v>
      </c>
      <c r="F8">
        <f t="shared" ca="1" si="1"/>
        <v>18</v>
      </c>
      <c r="G8" t="str">
        <f t="shared" ca="1" si="2"/>
        <v>'المؤشر 7'!$R$8</v>
      </c>
      <c r="H8" t="str">
        <f t="shared" ca="1" si="3"/>
        <v>m1</v>
      </c>
      <c r="I8" t="s">
        <v>340</v>
      </c>
    </row>
    <row r="9" spans="1:9" ht="13.5" customHeight="1" x14ac:dyDescent="0.25">
      <c r="A9" t="s">
        <v>285</v>
      </c>
      <c r="B9" t="s">
        <v>302</v>
      </c>
      <c r="C9" t="s">
        <v>178</v>
      </c>
      <c r="D9" t="s">
        <v>307</v>
      </c>
      <c r="E9">
        <f t="shared" ca="1" si="0"/>
        <v>5</v>
      </c>
      <c r="F9">
        <f t="shared" ca="1" si="1"/>
        <v>18</v>
      </c>
      <c r="G9" t="str">
        <f t="shared" ca="1" si="2"/>
        <v>'المؤشر 1'!$R$5</v>
      </c>
      <c r="H9" t="str">
        <f t="shared" ca="1" si="3"/>
        <v>m1</v>
      </c>
      <c r="I9" t="s">
        <v>340</v>
      </c>
    </row>
    <row r="10" spans="1:9" ht="13.5" customHeight="1" x14ac:dyDescent="0.25">
      <c r="A10" t="s">
        <v>285</v>
      </c>
      <c r="B10" t="s">
        <v>303</v>
      </c>
      <c r="C10" t="s">
        <v>178</v>
      </c>
      <c r="D10" t="s">
        <v>309</v>
      </c>
      <c r="E10">
        <f t="shared" ca="1" si="0"/>
        <v>6</v>
      </c>
      <c r="F10">
        <f t="shared" ca="1" si="1"/>
        <v>18</v>
      </c>
      <c r="G10" t="str">
        <f t="shared" ca="1" si="2"/>
        <v>'المؤشر 1'!$R$6</v>
      </c>
      <c r="H10" t="str">
        <f t="shared" ca="1" si="3"/>
        <v>m1</v>
      </c>
      <c r="I10" t="s">
        <v>340</v>
      </c>
    </row>
    <row r="11" spans="1:9" ht="13.5" customHeight="1" x14ac:dyDescent="0.25">
      <c r="A11" t="s">
        <v>285</v>
      </c>
      <c r="B11" t="s">
        <v>304</v>
      </c>
      <c r="C11" t="s">
        <v>178</v>
      </c>
      <c r="D11" t="s">
        <v>311</v>
      </c>
      <c r="E11">
        <f t="shared" ca="1" si="0"/>
        <v>7</v>
      </c>
      <c r="F11">
        <f t="shared" ca="1" si="1"/>
        <v>18</v>
      </c>
      <c r="G11" t="str">
        <f t="shared" ca="1" si="2"/>
        <v>'المؤشر 1'!$R$7</v>
      </c>
      <c r="H11" t="str">
        <f t="shared" ca="1" si="3"/>
        <v>m1</v>
      </c>
      <c r="I11" t="s">
        <v>340</v>
      </c>
    </row>
    <row r="12" spans="1:9" ht="13.5" customHeight="1" x14ac:dyDescent="0.25">
      <c r="A12" t="s">
        <v>285</v>
      </c>
      <c r="B12" t="s">
        <v>305</v>
      </c>
      <c r="C12" t="s">
        <v>178</v>
      </c>
      <c r="D12" t="s">
        <v>299</v>
      </c>
      <c r="E12">
        <f t="shared" ca="1" si="0"/>
        <v>8</v>
      </c>
      <c r="F12">
        <f t="shared" ca="1" si="1"/>
        <v>18</v>
      </c>
      <c r="G12" t="str">
        <f t="shared" ca="1" si="2"/>
        <v>'المؤشر 1'!$R$8</v>
      </c>
      <c r="H12" t="str">
        <f t="shared" ca="1" si="3"/>
        <v>m1</v>
      </c>
      <c r="I12" t="s">
        <v>340</v>
      </c>
    </row>
    <row r="13" spans="1:9" ht="13.5" customHeight="1" x14ac:dyDescent="0.25">
      <c r="A13" t="s">
        <v>285</v>
      </c>
      <c r="B13" t="s">
        <v>306</v>
      </c>
      <c r="C13" t="s">
        <v>179</v>
      </c>
      <c r="D13" t="s">
        <v>307</v>
      </c>
      <c r="E13">
        <f t="shared" ca="1" si="0"/>
        <v>5</v>
      </c>
      <c r="F13">
        <f t="shared" ca="1" si="1"/>
        <v>18</v>
      </c>
      <c r="G13" t="str">
        <f t="shared" ca="1" si="2"/>
        <v>'المؤشر 2'!$R$5</v>
      </c>
      <c r="H13" t="str">
        <f t="shared" ca="1" si="3"/>
        <v>m1</v>
      </c>
      <c r="I13" t="s">
        <v>340</v>
      </c>
    </row>
    <row r="14" spans="1:9" ht="13.5" customHeight="1" x14ac:dyDescent="0.25">
      <c r="A14" t="s">
        <v>285</v>
      </c>
      <c r="B14" t="s">
        <v>308</v>
      </c>
      <c r="C14" t="s">
        <v>179</v>
      </c>
      <c r="D14" t="s">
        <v>309</v>
      </c>
      <c r="E14">
        <f t="shared" ca="1" si="0"/>
        <v>6</v>
      </c>
      <c r="F14">
        <f t="shared" ca="1" si="1"/>
        <v>18</v>
      </c>
      <c r="G14" t="str">
        <f t="shared" ca="1" si="2"/>
        <v>'المؤشر 2'!$R$6</v>
      </c>
      <c r="H14" t="str">
        <f t="shared" ca="1" si="3"/>
        <v>m1</v>
      </c>
      <c r="I14" t="s">
        <v>340</v>
      </c>
    </row>
    <row r="15" spans="1:9" ht="13.5" customHeight="1" x14ac:dyDescent="0.25">
      <c r="A15" t="s">
        <v>285</v>
      </c>
      <c r="B15" t="s">
        <v>310</v>
      </c>
      <c r="C15" t="s">
        <v>179</v>
      </c>
      <c r="D15" t="s">
        <v>311</v>
      </c>
      <c r="E15">
        <f t="shared" ca="1" si="0"/>
        <v>7</v>
      </c>
      <c r="F15">
        <f t="shared" ca="1" si="1"/>
        <v>18</v>
      </c>
      <c r="G15" t="str">
        <f t="shared" ca="1" si="2"/>
        <v>'المؤشر 2'!$R$7</v>
      </c>
      <c r="H15" t="str">
        <f t="shared" ca="1" si="3"/>
        <v>m1</v>
      </c>
      <c r="I15" t="s">
        <v>340</v>
      </c>
    </row>
    <row r="16" spans="1:9" ht="13.5" customHeight="1" x14ac:dyDescent="0.25">
      <c r="A16" t="s">
        <v>285</v>
      </c>
      <c r="B16" t="s">
        <v>312</v>
      </c>
      <c r="C16" t="s">
        <v>181</v>
      </c>
      <c r="D16" t="s">
        <v>307</v>
      </c>
      <c r="E16">
        <f t="shared" ca="1" si="0"/>
        <v>5</v>
      </c>
      <c r="F16">
        <f t="shared" ca="1" si="1"/>
        <v>18</v>
      </c>
      <c r="G16" t="str">
        <f t="shared" ca="1" si="2"/>
        <v>'المؤشر 3'!$R$5</v>
      </c>
      <c r="H16" t="str">
        <f t="shared" ca="1" si="3"/>
        <v>m1</v>
      </c>
      <c r="I16" t="s">
        <v>340</v>
      </c>
    </row>
    <row r="17" spans="1:9" ht="13.5" customHeight="1" x14ac:dyDescent="0.25">
      <c r="A17" t="s">
        <v>285</v>
      </c>
      <c r="B17" t="s">
        <v>313</v>
      </c>
      <c r="C17" t="s">
        <v>181</v>
      </c>
      <c r="D17" t="s">
        <v>309</v>
      </c>
      <c r="E17">
        <f t="shared" ca="1" si="0"/>
        <v>6</v>
      </c>
      <c r="F17">
        <f t="shared" ca="1" si="1"/>
        <v>18</v>
      </c>
      <c r="G17" t="str">
        <f t="shared" ca="1" si="2"/>
        <v>'المؤشر 3'!$R$6</v>
      </c>
      <c r="H17" t="str">
        <f t="shared" ca="1" si="3"/>
        <v>m1</v>
      </c>
      <c r="I17" t="s">
        <v>340</v>
      </c>
    </row>
    <row r="18" spans="1:9" ht="13.5" customHeight="1" x14ac:dyDescent="0.25">
      <c r="A18" t="s">
        <v>285</v>
      </c>
      <c r="B18" t="s">
        <v>314</v>
      </c>
      <c r="C18" t="s">
        <v>181</v>
      </c>
      <c r="D18" t="s">
        <v>311</v>
      </c>
      <c r="E18">
        <f t="shared" ca="1" si="0"/>
        <v>7</v>
      </c>
      <c r="F18">
        <f t="shared" ca="1" si="1"/>
        <v>18</v>
      </c>
      <c r="G18" t="str">
        <f t="shared" ca="1" si="2"/>
        <v>'المؤشر 3'!$R$7</v>
      </c>
      <c r="H18" t="str">
        <f t="shared" ca="1" si="3"/>
        <v>m1</v>
      </c>
      <c r="I18" t="s">
        <v>340</v>
      </c>
    </row>
    <row r="19" spans="1:9" ht="13.5" customHeight="1" x14ac:dyDescent="0.25">
      <c r="A19" t="s">
        <v>285</v>
      </c>
      <c r="B19" t="s">
        <v>315</v>
      </c>
      <c r="C19" t="s">
        <v>181</v>
      </c>
      <c r="D19" t="s">
        <v>299</v>
      </c>
      <c r="E19">
        <f t="shared" ca="1" si="0"/>
        <v>8</v>
      </c>
      <c r="F19">
        <f t="shared" ca="1" si="1"/>
        <v>18</v>
      </c>
      <c r="G19" t="str">
        <f t="shared" ca="1" si="2"/>
        <v>'المؤشر 3'!$R$8</v>
      </c>
      <c r="H19" t="str">
        <f t="shared" ca="1" si="3"/>
        <v>m1</v>
      </c>
      <c r="I19" t="s">
        <v>340</v>
      </c>
    </row>
    <row r="20" spans="1:9" ht="13.5" customHeight="1" x14ac:dyDescent="0.25">
      <c r="A20" t="s">
        <v>285</v>
      </c>
      <c r="B20" t="s">
        <v>316</v>
      </c>
      <c r="C20" t="s">
        <v>182</v>
      </c>
      <c r="D20" t="s">
        <v>307</v>
      </c>
      <c r="E20">
        <f t="shared" ca="1" si="0"/>
        <v>5</v>
      </c>
      <c r="F20">
        <f t="shared" ca="1" si="1"/>
        <v>18</v>
      </c>
      <c r="G20" t="str">
        <f t="shared" ca="1" si="2"/>
        <v>'المؤشر 4'!$R$5</v>
      </c>
      <c r="H20" t="str">
        <f t="shared" ca="1" si="3"/>
        <v>m1</v>
      </c>
      <c r="I20" t="s">
        <v>340</v>
      </c>
    </row>
    <row r="21" spans="1:9" ht="13.5" customHeight="1" x14ac:dyDescent="0.25">
      <c r="A21" t="s">
        <v>285</v>
      </c>
      <c r="B21" t="s">
        <v>317</v>
      </c>
      <c r="C21" t="s">
        <v>182</v>
      </c>
      <c r="D21" t="s">
        <v>309</v>
      </c>
      <c r="E21">
        <f t="shared" ca="1" si="0"/>
        <v>6</v>
      </c>
      <c r="F21">
        <f t="shared" ca="1" si="1"/>
        <v>18</v>
      </c>
      <c r="G21" t="str">
        <f t="shared" ca="1" si="2"/>
        <v>'المؤشر 4'!$R$6</v>
      </c>
      <c r="H21" t="str">
        <f t="shared" ca="1" si="3"/>
        <v>m1</v>
      </c>
      <c r="I21" t="s">
        <v>340</v>
      </c>
    </row>
    <row r="22" spans="1:9" ht="13.5" customHeight="1" x14ac:dyDescent="0.25">
      <c r="A22" t="s">
        <v>285</v>
      </c>
      <c r="B22" t="s">
        <v>318</v>
      </c>
      <c r="C22" t="s">
        <v>182</v>
      </c>
      <c r="D22" t="s">
        <v>311</v>
      </c>
      <c r="E22">
        <f t="shared" ca="1" si="0"/>
        <v>7</v>
      </c>
      <c r="F22">
        <f t="shared" ca="1" si="1"/>
        <v>18</v>
      </c>
      <c r="G22" t="str">
        <f t="shared" ca="1" si="2"/>
        <v>'المؤشر 4'!$R$7</v>
      </c>
      <c r="H22" t="str">
        <f t="shared" ca="1" si="3"/>
        <v>m1</v>
      </c>
      <c r="I22" t="s">
        <v>340</v>
      </c>
    </row>
    <row r="23" spans="1:9" ht="13.5" customHeight="1" x14ac:dyDescent="0.25">
      <c r="A23" t="s">
        <v>285</v>
      </c>
      <c r="B23" t="s">
        <v>319</v>
      </c>
      <c r="C23" t="s">
        <v>183</v>
      </c>
      <c r="D23" t="s">
        <v>307</v>
      </c>
      <c r="E23">
        <f t="shared" ca="1" si="0"/>
        <v>5</v>
      </c>
      <c r="F23">
        <f t="shared" ca="1" si="1"/>
        <v>18</v>
      </c>
      <c r="G23" t="str">
        <f t="shared" ca="1" si="2"/>
        <v>'المؤشر 5'!$R$5</v>
      </c>
      <c r="H23" t="str">
        <f t="shared" ca="1" si="3"/>
        <v>m1</v>
      </c>
      <c r="I23" t="s">
        <v>340</v>
      </c>
    </row>
    <row r="24" spans="1:9" ht="13.5" customHeight="1" x14ac:dyDescent="0.25">
      <c r="A24" t="s">
        <v>285</v>
      </c>
      <c r="B24" t="s">
        <v>320</v>
      </c>
      <c r="C24" t="s">
        <v>183</v>
      </c>
      <c r="D24" t="s">
        <v>309</v>
      </c>
      <c r="E24">
        <f t="shared" ca="1" si="0"/>
        <v>6</v>
      </c>
      <c r="F24">
        <f t="shared" ca="1" si="1"/>
        <v>18</v>
      </c>
      <c r="G24" t="str">
        <f t="shared" ca="1" si="2"/>
        <v>'المؤشر 5'!$R$6</v>
      </c>
      <c r="H24" t="str">
        <f t="shared" ca="1" si="3"/>
        <v>m1</v>
      </c>
      <c r="I24" t="s">
        <v>340</v>
      </c>
    </row>
    <row r="25" spans="1:9" ht="13.5" customHeight="1" x14ac:dyDescent="0.25">
      <c r="A25" t="s">
        <v>285</v>
      </c>
      <c r="B25" t="s">
        <v>321</v>
      </c>
      <c r="C25" t="s">
        <v>184</v>
      </c>
      <c r="D25" t="s">
        <v>307</v>
      </c>
      <c r="E25">
        <f t="shared" ca="1" si="0"/>
        <v>5</v>
      </c>
      <c r="F25">
        <f t="shared" ca="1" si="1"/>
        <v>18</v>
      </c>
      <c r="G25" t="str">
        <f t="shared" ca="1" si="2"/>
        <v>'المؤشر 6'!$R$5</v>
      </c>
      <c r="H25" t="str">
        <f t="shared" ca="1" si="3"/>
        <v>m1</v>
      </c>
      <c r="I25" t="s">
        <v>340</v>
      </c>
    </row>
    <row r="26" spans="1:9" ht="13.5" customHeight="1" x14ac:dyDescent="0.25">
      <c r="A26" t="s">
        <v>285</v>
      </c>
      <c r="B26" t="s">
        <v>322</v>
      </c>
      <c r="C26" t="s">
        <v>184</v>
      </c>
      <c r="D26" t="s">
        <v>309</v>
      </c>
      <c r="E26">
        <f t="shared" ca="1" si="0"/>
        <v>6</v>
      </c>
      <c r="F26">
        <f t="shared" ca="1" si="1"/>
        <v>18</v>
      </c>
      <c r="G26" t="str">
        <f t="shared" ca="1" si="2"/>
        <v>'المؤشر 6'!$R$6</v>
      </c>
      <c r="H26" t="str">
        <f t="shared" ca="1" si="3"/>
        <v>m1</v>
      </c>
      <c r="I26" t="s">
        <v>340</v>
      </c>
    </row>
    <row r="27" spans="1:9" ht="13.5" customHeight="1" x14ac:dyDescent="0.25">
      <c r="A27" t="s">
        <v>285</v>
      </c>
      <c r="B27" t="s">
        <v>323</v>
      </c>
      <c r="C27" t="s">
        <v>185</v>
      </c>
      <c r="D27" t="s">
        <v>307</v>
      </c>
      <c r="E27">
        <f t="shared" ca="1" si="0"/>
        <v>5</v>
      </c>
      <c r="F27">
        <f t="shared" ca="1" si="1"/>
        <v>18</v>
      </c>
      <c r="G27" t="str">
        <f t="shared" ca="1" si="2"/>
        <v>'المؤشر 7'!$R$5</v>
      </c>
      <c r="H27" t="str">
        <f t="shared" ca="1" si="3"/>
        <v>m1</v>
      </c>
      <c r="I27" t="s">
        <v>340</v>
      </c>
    </row>
    <row r="28" spans="1:9" ht="13.5" customHeight="1" x14ac:dyDescent="0.25">
      <c r="A28" t="s">
        <v>285</v>
      </c>
      <c r="B28" t="s">
        <v>324</v>
      </c>
      <c r="C28" t="s">
        <v>185</v>
      </c>
      <c r="D28" t="s">
        <v>309</v>
      </c>
      <c r="E28">
        <f t="shared" ca="1" si="0"/>
        <v>6</v>
      </c>
      <c r="F28">
        <f t="shared" ca="1" si="1"/>
        <v>18</v>
      </c>
      <c r="G28" t="str">
        <f t="shared" ca="1" si="2"/>
        <v>'المؤشر 7'!$R$6</v>
      </c>
      <c r="H28" t="str">
        <f t="shared" ca="1" si="3"/>
        <v>m1</v>
      </c>
      <c r="I28" t="s">
        <v>340</v>
      </c>
    </row>
    <row r="29" spans="1:9" ht="13.5" customHeight="1" x14ac:dyDescent="0.25">
      <c r="A29" t="s">
        <v>285</v>
      </c>
      <c r="B29" t="s">
        <v>327</v>
      </c>
      <c r="C29" t="s">
        <v>325</v>
      </c>
      <c r="D29" t="s">
        <v>333</v>
      </c>
      <c r="E29">
        <f t="shared" ca="1" si="0"/>
        <v>94</v>
      </c>
      <c r="F29">
        <f t="shared" ca="1" si="1"/>
        <v>3</v>
      </c>
      <c r="G29" t="str">
        <f t="shared" ca="1" si="2"/>
        <v>ملخص!$C$94</v>
      </c>
      <c r="H29">
        <f t="shared" ref="H29:H51" ca="1" si="4">INDIRECT(G29)</f>
        <v>0</v>
      </c>
      <c r="I29" t="s">
        <v>341</v>
      </c>
    </row>
    <row r="30" spans="1:9" ht="13.5" customHeight="1" x14ac:dyDescent="0.25">
      <c r="A30" t="s">
        <v>285</v>
      </c>
      <c r="B30" t="s">
        <v>328</v>
      </c>
      <c r="C30" t="s">
        <v>325</v>
      </c>
      <c r="D30" t="s">
        <v>335</v>
      </c>
      <c r="E30">
        <f t="shared" ca="1" si="0"/>
        <v>95</v>
      </c>
      <c r="F30">
        <f t="shared" ca="1" si="1"/>
        <v>3</v>
      </c>
      <c r="G30" t="str">
        <f t="shared" ca="1" si="2"/>
        <v>ملخص!$C$95</v>
      </c>
      <c r="H30">
        <f t="shared" ca="1" si="4"/>
        <v>0</v>
      </c>
      <c r="I30" t="s">
        <v>341</v>
      </c>
    </row>
    <row r="31" spans="1:9" ht="13.5" customHeight="1" x14ac:dyDescent="0.25">
      <c r="A31" t="s">
        <v>285</v>
      </c>
      <c r="B31" t="s">
        <v>329</v>
      </c>
      <c r="C31" t="s">
        <v>325</v>
      </c>
      <c r="D31" t="s">
        <v>342</v>
      </c>
      <c r="E31">
        <f t="shared" ca="1" si="0"/>
        <v>96</v>
      </c>
      <c r="F31">
        <f t="shared" ca="1" si="1"/>
        <v>3</v>
      </c>
      <c r="G31" t="str">
        <f t="shared" ca="1" si="2"/>
        <v>ملخص!$C$96</v>
      </c>
      <c r="H31">
        <f t="shared" ca="1" si="4"/>
        <v>0</v>
      </c>
      <c r="I31" t="s">
        <v>341</v>
      </c>
    </row>
    <row r="32" spans="1:9" ht="13.5" customHeight="1" x14ac:dyDescent="0.25">
      <c r="A32" t="s">
        <v>285</v>
      </c>
      <c r="B32" t="s">
        <v>330</v>
      </c>
      <c r="C32" t="s">
        <v>325</v>
      </c>
      <c r="D32" t="s">
        <v>343</v>
      </c>
      <c r="E32">
        <f t="shared" ca="1" si="0"/>
        <v>97</v>
      </c>
      <c r="F32">
        <f t="shared" ca="1" si="1"/>
        <v>3</v>
      </c>
      <c r="G32" t="str">
        <f t="shared" ca="1" si="2"/>
        <v>ملخص!$C$97</v>
      </c>
      <c r="H32">
        <f t="shared" ca="1" si="4"/>
        <v>0</v>
      </c>
      <c r="I32" t="s">
        <v>341</v>
      </c>
    </row>
    <row r="33" spans="1:9" ht="13.5" customHeight="1" x14ac:dyDescent="0.25">
      <c r="A33" t="s">
        <v>285</v>
      </c>
      <c r="B33" t="s">
        <v>331</v>
      </c>
      <c r="C33" t="s">
        <v>325</v>
      </c>
      <c r="D33" t="s">
        <v>344</v>
      </c>
      <c r="E33">
        <f t="shared" ca="1" si="0"/>
        <v>98</v>
      </c>
      <c r="F33">
        <f t="shared" ca="1" si="1"/>
        <v>3</v>
      </c>
      <c r="G33" t="str">
        <f t="shared" ca="1" si="2"/>
        <v>ملخص!$C$98</v>
      </c>
      <c r="H33">
        <f t="shared" ca="1" si="4"/>
        <v>0</v>
      </c>
      <c r="I33" t="s">
        <v>341</v>
      </c>
    </row>
    <row r="34" spans="1:9" ht="13.5" customHeight="1" x14ac:dyDescent="0.25">
      <c r="A34" t="s">
        <v>285</v>
      </c>
      <c r="B34" t="s">
        <v>332</v>
      </c>
      <c r="C34" t="s">
        <v>325</v>
      </c>
      <c r="D34" t="s">
        <v>345</v>
      </c>
      <c r="E34">
        <f t="shared" ca="1" si="0"/>
        <v>99</v>
      </c>
      <c r="F34">
        <f t="shared" ca="1" si="1"/>
        <v>3</v>
      </c>
      <c r="G34" t="str">
        <f t="shared" ca="1" si="2"/>
        <v>ملخص!$C$99</v>
      </c>
      <c r="H34">
        <f t="shared" ca="1" si="4"/>
        <v>0</v>
      </c>
      <c r="I34" t="s">
        <v>341</v>
      </c>
    </row>
    <row r="35" spans="1:9" ht="13.5" customHeight="1" x14ac:dyDescent="0.25">
      <c r="A35" t="s">
        <v>285</v>
      </c>
      <c r="B35" t="s">
        <v>334</v>
      </c>
      <c r="C35" t="s">
        <v>325</v>
      </c>
      <c r="D35" t="s">
        <v>346</v>
      </c>
      <c r="E35">
        <f t="shared" ca="1" si="0"/>
        <v>100</v>
      </c>
      <c r="F35">
        <f t="shared" ca="1" si="1"/>
        <v>3</v>
      </c>
      <c r="G35" t="str">
        <f t="shared" ca="1" si="2"/>
        <v>ملخص!$C$100</v>
      </c>
      <c r="H35">
        <f t="shared" ca="1" si="4"/>
        <v>0</v>
      </c>
      <c r="I35" t="s">
        <v>341</v>
      </c>
    </row>
    <row r="36" spans="1:9" ht="13.5" customHeight="1" x14ac:dyDescent="0.25">
      <c r="A36" t="s">
        <v>285</v>
      </c>
      <c r="B36" t="s">
        <v>347</v>
      </c>
      <c r="C36" t="s">
        <v>178</v>
      </c>
      <c r="D36" t="s">
        <v>348</v>
      </c>
      <c r="E36">
        <f t="shared" ca="1" si="0"/>
        <v>12</v>
      </c>
      <c r="F36">
        <f t="shared" ca="1" si="1"/>
        <v>4</v>
      </c>
      <c r="G36" t="str">
        <f t="shared" ca="1" si="2"/>
        <v>'المؤشر 1'!$D$12</v>
      </c>
      <c r="H36">
        <f t="shared" ca="1" si="4"/>
        <v>0</v>
      </c>
    </row>
    <row r="37" spans="1:9" ht="13.5" customHeight="1" x14ac:dyDescent="0.25">
      <c r="A37" t="s">
        <v>285</v>
      </c>
      <c r="B37" t="s">
        <v>349</v>
      </c>
      <c r="C37" t="s">
        <v>179</v>
      </c>
      <c r="D37" t="s">
        <v>350</v>
      </c>
      <c r="E37">
        <f t="shared" ca="1" si="0"/>
        <v>11</v>
      </c>
      <c r="F37">
        <f t="shared" ca="1" si="1"/>
        <v>4</v>
      </c>
      <c r="G37" t="str">
        <f t="shared" ca="1" si="2"/>
        <v>'المؤشر 2'!$D$11</v>
      </c>
      <c r="H37">
        <f t="shared" ca="1" si="4"/>
        <v>0</v>
      </c>
    </row>
    <row r="38" spans="1:9" ht="13.5" customHeight="1" x14ac:dyDescent="0.25">
      <c r="A38" t="s">
        <v>285</v>
      </c>
      <c r="B38" t="s">
        <v>351</v>
      </c>
      <c r="C38" t="s">
        <v>181</v>
      </c>
      <c r="D38" t="s">
        <v>348</v>
      </c>
      <c r="E38">
        <f t="shared" ca="1" si="0"/>
        <v>12</v>
      </c>
      <c r="F38">
        <f t="shared" ca="1" si="1"/>
        <v>4</v>
      </c>
      <c r="G38" t="str">
        <f t="shared" ca="1" si="2"/>
        <v>'المؤشر 3'!$D$12</v>
      </c>
      <c r="H38">
        <f t="shared" ca="1" si="4"/>
        <v>0</v>
      </c>
    </row>
    <row r="39" spans="1:9" ht="13.5" customHeight="1" x14ac:dyDescent="0.25">
      <c r="A39" t="s">
        <v>285</v>
      </c>
      <c r="B39" t="s">
        <v>352</v>
      </c>
      <c r="C39" t="s">
        <v>182</v>
      </c>
      <c r="D39" t="s">
        <v>350</v>
      </c>
      <c r="E39">
        <f t="shared" ca="1" si="0"/>
        <v>11</v>
      </c>
      <c r="F39">
        <f t="shared" ca="1" si="1"/>
        <v>4</v>
      </c>
      <c r="G39" t="str">
        <f t="shared" ca="1" si="2"/>
        <v>'المؤشر 4'!$D$11</v>
      </c>
      <c r="H39">
        <f t="shared" ca="1" si="4"/>
        <v>0</v>
      </c>
    </row>
    <row r="40" spans="1:9" ht="13.5" customHeight="1" x14ac:dyDescent="0.25">
      <c r="A40" t="s">
        <v>285</v>
      </c>
      <c r="B40" t="s">
        <v>353</v>
      </c>
      <c r="C40" t="s">
        <v>183</v>
      </c>
      <c r="D40" t="s">
        <v>354</v>
      </c>
      <c r="E40">
        <f t="shared" ca="1" si="0"/>
        <v>10</v>
      </c>
      <c r="F40">
        <f t="shared" ca="1" si="1"/>
        <v>4</v>
      </c>
      <c r="G40" t="str">
        <f t="shared" ca="1" si="2"/>
        <v>'المؤشر 5'!$D$10</v>
      </c>
      <c r="H40">
        <f t="shared" ca="1" si="4"/>
        <v>0</v>
      </c>
    </row>
    <row r="41" spans="1:9" ht="13.5" customHeight="1" x14ac:dyDescent="0.25">
      <c r="A41" t="s">
        <v>285</v>
      </c>
      <c r="B41" t="s">
        <v>355</v>
      </c>
      <c r="C41" t="s">
        <v>184</v>
      </c>
      <c r="D41" t="s">
        <v>354</v>
      </c>
      <c r="E41">
        <f t="shared" ca="1" si="0"/>
        <v>10</v>
      </c>
      <c r="F41">
        <f t="shared" ca="1" si="1"/>
        <v>4</v>
      </c>
      <c r="G41" t="str">
        <f t="shared" ca="1" si="2"/>
        <v>'المؤشر 6'!$D$10</v>
      </c>
      <c r="H41">
        <f t="shared" ca="1" si="4"/>
        <v>0</v>
      </c>
    </row>
    <row r="42" spans="1:9" ht="13.5" customHeight="1" x14ac:dyDescent="0.25">
      <c r="A42" t="s">
        <v>285</v>
      </c>
      <c r="B42" t="s">
        <v>356</v>
      </c>
      <c r="C42" t="s">
        <v>185</v>
      </c>
      <c r="D42" t="s">
        <v>354</v>
      </c>
      <c r="E42">
        <f t="shared" ca="1" si="0"/>
        <v>10</v>
      </c>
      <c r="F42">
        <f t="shared" ca="1" si="1"/>
        <v>4</v>
      </c>
      <c r="G42" t="str">
        <f t="shared" ca="1" si="2"/>
        <v>'المؤشر 7'!$D$10</v>
      </c>
      <c r="H42">
        <f t="shared" ca="1" si="4"/>
        <v>0</v>
      </c>
    </row>
    <row r="43" spans="1:9" ht="13.5" customHeight="1" x14ac:dyDescent="0.25">
      <c r="A43" t="s">
        <v>357</v>
      </c>
      <c r="B43" t="s">
        <v>358</v>
      </c>
      <c r="C43" t="s">
        <v>325</v>
      </c>
      <c r="D43" t="s">
        <v>326</v>
      </c>
      <c r="E43">
        <f t="shared" ca="1" si="0"/>
        <v>6</v>
      </c>
      <c r="F43">
        <f t="shared" ca="1" si="1"/>
        <v>3</v>
      </c>
      <c r="G43" t="str">
        <f t="shared" ca="1" si="2"/>
        <v>ملخص!$C$6</v>
      </c>
      <c r="H43">
        <f t="shared" ca="1" si="4"/>
        <v>0</v>
      </c>
    </row>
    <row r="44" spans="1:9" ht="13.5" customHeight="1" x14ac:dyDescent="0.25">
      <c r="A44" t="s">
        <v>357</v>
      </c>
      <c r="B44" t="s">
        <v>359</v>
      </c>
      <c r="C44" t="s">
        <v>325</v>
      </c>
      <c r="D44" t="s">
        <v>360</v>
      </c>
      <c r="E44">
        <f t="shared" ca="1" si="0"/>
        <v>11</v>
      </c>
      <c r="F44">
        <f t="shared" ca="1" si="1"/>
        <v>3</v>
      </c>
      <c r="G44" t="str">
        <f t="shared" ca="1" si="2"/>
        <v>ملخص!$C$11</v>
      </c>
      <c r="H44" s="108">
        <f t="shared" ca="1" si="4"/>
        <v>0</v>
      </c>
    </row>
    <row r="45" spans="1:9" ht="13.5" customHeight="1" x14ac:dyDescent="0.25">
      <c r="A45" t="s">
        <v>357</v>
      </c>
      <c r="B45" t="s">
        <v>361</v>
      </c>
      <c r="C45" t="s">
        <v>325</v>
      </c>
      <c r="D45" t="s">
        <v>362</v>
      </c>
      <c r="E45">
        <f t="shared" ca="1" si="0"/>
        <v>4</v>
      </c>
      <c r="F45">
        <f t="shared" ca="1" si="1"/>
        <v>6</v>
      </c>
      <c r="G45" t="str">
        <f t="shared" ca="1" si="2"/>
        <v>ملخص!$F$4</v>
      </c>
      <c r="H45" t="str">
        <f t="shared" ca="1" si="4"/>
        <v/>
      </c>
    </row>
    <row r="46" spans="1:9" ht="13.5" customHeight="1" x14ac:dyDescent="0.25">
      <c r="A46" t="s">
        <v>357</v>
      </c>
      <c r="B46" t="s">
        <v>363</v>
      </c>
      <c r="C46" t="s">
        <v>325</v>
      </c>
      <c r="D46" t="s">
        <v>364</v>
      </c>
      <c r="E46">
        <f t="shared" ca="1" si="0"/>
        <v>8</v>
      </c>
      <c r="F46">
        <f t="shared" ca="1" si="1"/>
        <v>3</v>
      </c>
      <c r="G46" t="str">
        <f t="shared" ca="1" si="2"/>
        <v>ملخص!$C$8</v>
      </c>
      <c r="H46">
        <f t="shared" ca="1" si="4"/>
        <v>0</v>
      </c>
    </row>
    <row r="47" spans="1:9" ht="13.5" customHeight="1" x14ac:dyDescent="0.25">
      <c r="A47" t="s">
        <v>357</v>
      </c>
      <c r="B47" t="s">
        <v>365</v>
      </c>
      <c r="C47" t="s">
        <v>325</v>
      </c>
      <c r="D47" t="s">
        <v>366</v>
      </c>
      <c r="E47">
        <f t="shared" ca="1" si="0"/>
        <v>9</v>
      </c>
      <c r="F47">
        <f t="shared" ca="1" si="1"/>
        <v>3</v>
      </c>
      <c r="G47" t="str">
        <f t="shared" ca="1" si="2"/>
        <v>ملخص!$C$9</v>
      </c>
      <c r="H47">
        <f t="shared" ca="1" si="4"/>
        <v>0</v>
      </c>
    </row>
    <row r="48" spans="1:9" ht="13.5" customHeight="1" x14ac:dyDescent="0.25">
      <c r="A48" t="s">
        <v>357</v>
      </c>
      <c r="B48" t="s">
        <v>367</v>
      </c>
      <c r="C48" t="s">
        <v>325</v>
      </c>
      <c r="D48" s="109" t="s">
        <v>336</v>
      </c>
      <c r="E48" s="109" t="s">
        <v>336</v>
      </c>
      <c r="F48" s="109" t="s">
        <v>336</v>
      </c>
      <c r="G48" s="109" t="s">
        <v>336</v>
      </c>
      <c r="H48" s="109" t="str">
        <f ca="1">IF(H46="x",IF(H47="x","None","self"),IF(H47="x","external","None"))</f>
        <v>None</v>
      </c>
    </row>
    <row r="49" spans="1:9" ht="79.5" customHeight="1" x14ac:dyDescent="0.25">
      <c r="A49" t="s">
        <v>357</v>
      </c>
      <c r="B49" t="s">
        <v>368</v>
      </c>
      <c r="C49" t="s">
        <v>325</v>
      </c>
      <c r="D49" t="s">
        <v>369</v>
      </c>
      <c r="E49">
        <f t="shared" ca="1" si="0"/>
        <v>13</v>
      </c>
      <c r="F49">
        <f t="shared" ca="1" si="1"/>
        <v>3</v>
      </c>
      <c r="G49" t="str">
        <f t="shared" ref="G49:G51" ca="1" si="5">ADDRESS(E49,F49,,,C49)</f>
        <v>ملخص!$C$13</v>
      </c>
      <c r="H49">
        <f t="shared" ca="1" si="4"/>
        <v>0</v>
      </c>
    </row>
    <row r="50" spans="1:9" ht="13.5" customHeight="1" x14ac:dyDescent="0.25">
      <c r="A50" t="s">
        <v>357</v>
      </c>
      <c r="B50" t="s">
        <v>370</v>
      </c>
      <c r="C50" t="s">
        <v>325</v>
      </c>
      <c r="D50" t="s">
        <v>371</v>
      </c>
      <c r="E50">
        <f t="shared" ca="1" si="0"/>
        <v>15</v>
      </c>
      <c r="F50">
        <f t="shared" ca="1" si="1"/>
        <v>3</v>
      </c>
      <c r="G50" t="str">
        <f t="shared" ca="1" si="5"/>
        <v>ملخص!$C$15</v>
      </c>
      <c r="H50" t="str">
        <f t="shared" ca="1" si="4"/>
        <v xml:space="preserve"> </v>
      </c>
    </row>
    <row r="51" spans="1:9" x14ac:dyDescent="0.25">
      <c r="A51" t="s">
        <v>357</v>
      </c>
      <c r="B51" t="s">
        <v>372</v>
      </c>
      <c r="C51" t="s">
        <v>325</v>
      </c>
      <c r="D51" t="s">
        <v>373</v>
      </c>
      <c r="E51">
        <f t="shared" ca="1" si="0"/>
        <v>17</v>
      </c>
      <c r="F51">
        <f t="shared" ca="1" si="1"/>
        <v>3</v>
      </c>
      <c r="G51" t="str">
        <f t="shared" ca="1" si="5"/>
        <v>ملخص!$C$17</v>
      </c>
      <c r="H51">
        <f t="shared" ca="1" si="4"/>
        <v>0</v>
      </c>
    </row>
    <row r="52" spans="1:9" ht="105" x14ac:dyDescent="0.25">
      <c r="A52" t="s">
        <v>285</v>
      </c>
      <c r="B52" t="s">
        <v>374</v>
      </c>
      <c r="H52" s="103" t="s">
        <v>757</v>
      </c>
      <c r="I52" t="s">
        <v>375</v>
      </c>
    </row>
    <row r="53" spans="1:9" x14ac:dyDescent="0.25">
      <c r="A53" t="s">
        <v>285</v>
      </c>
      <c r="B53" t="s">
        <v>376</v>
      </c>
      <c r="H53" t="s">
        <v>750</v>
      </c>
    </row>
  </sheetData>
  <sheetProtection algorithmName="SHA-512" hashValue="4bgcjcFh4L9M62iIxe91qUeQr1EvMLh0qJI+RNNqTYDD9CZBIA107VYIlyReB4tWcM8A67asbX2cqtokilFDjw==" saltValue="FPLJLQqPBqoifSA7pgunGw==" spinCount="100000" sheet="1" objects="1" scenarios="1" selectLockedCells="1"/>
  <pageMargins left="0.78749999999999998" right="0.78749999999999998" top="1.05277777777778" bottom="1.05277777777778" header="0.78749999999999998" footer="0.78749999999999998"/>
  <pageSetup paperSize="9" orientation="portrait" horizontalDpi="300" verticalDpi="300"/>
  <headerFooter>
    <oddHeader>&amp;C&amp;"Times New Roman,Normal"&amp;12 &amp;Kffffff&amp;A</oddHeader>
    <oddFooter>&amp;C&amp;"Times New Roman,Normal"&amp;12 &amp;KffffffPage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EFC49-A7DF-4435-9959-0A4439996CBA}">
  <sheetPr codeName="Feuil15"/>
  <dimension ref="A1:J183"/>
  <sheetViews>
    <sheetView showRowColHeaders="0" zoomScaleNormal="100" workbookViewId="0">
      <selection activeCell="G16" sqref="G16"/>
    </sheetView>
  </sheetViews>
  <sheetFormatPr baseColWidth="10" defaultColWidth="11.5703125" defaultRowHeight="15" x14ac:dyDescent="0.25"/>
  <cols>
    <col min="1" max="1" width="46.5703125" customWidth="1"/>
    <col min="2" max="2" width="14.85546875" customWidth="1"/>
  </cols>
  <sheetData>
    <row r="1" spans="1:10" ht="15" customHeight="1" x14ac:dyDescent="0.25">
      <c r="A1" s="110" t="s">
        <v>377</v>
      </c>
      <c r="B1" s="110" t="s">
        <v>378</v>
      </c>
      <c r="F1" s="110" t="s">
        <v>379</v>
      </c>
      <c r="G1" s="110" t="s">
        <v>380</v>
      </c>
      <c r="J1" s="110"/>
    </row>
    <row r="2" spans="1:10" ht="13.5" customHeight="1" x14ac:dyDescent="0.25">
      <c r="A2" t="s">
        <v>381</v>
      </c>
      <c r="B2" t="s">
        <v>382</v>
      </c>
      <c r="F2" t="s">
        <v>29</v>
      </c>
      <c r="G2" t="s">
        <v>383</v>
      </c>
    </row>
    <row r="3" spans="1:10" ht="13.5" customHeight="1" x14ac:dyDescent="0.25">
      <c r="A3" t="s">
        <v>384</v>
      </c>
      <c r="B3" t="s">
        <v>385</v>
      </c>
      <c r="F3" t="s">
        <v>30</v>
      </c>
      <c r="G3" t="s">
        <v>386</v>
      </c>
    </row>
    <row r="4" spans="1:10" ht="13.5" customHeight="1" x14ac:dyDescent="0.25">
      <c r="A4" t="s">
        <v>387</v>
      </c>
      <c r="B4" t="s">
        <v>388</v>
      </c>
      <c r="F4" t="s">
        <v>31</v>
      </c>
      <c r="G4" t="s">
        <v>389</v>
      </c>
    </row>
    <row r="5" spans="1:10" ht="13.5" customHeight="1" x14ac:dyDescent="0.25">
      <c r="A5" t="s">
        <v>390</v>
      </c>
      <c r="B5" t="s">
        <v>391</v>
      </c>
      <c r="F5" t="s">
        <v>32</v>
      </c>
      <c r="G5" t="s">
        <v>392</v>
      </c>
    </row>
    <row r="6" spans="1:10" ht="13.5" customHeight="1" x14ac:dyDescent="0.25">
      <c r="A6" t="s">
        <v>393</v>
      </c>
      <c r="B6" t="s">
        <v>394</v>
      </c>
      <c r="F6" t="s">
        <v>33</v>
      </c>
      <c r="G6" t="s">
        <v>395</v>
      </c>
    </row>
    <row r="7" spans="1:10" ht="15" customHeight="1" x14ac:dyDescent="0.25">
      <c r="A7" t="s">
        <v>396</v>
      </c>
      <c r="B7" t="s">
        <v>397</v>
      </c>
    </row>
    <row r="8" spans="1:10" ht="15" customHeight="1" x14ac:dyDescent="0.25">
      <c r="A8" t="s">
        <v>398</v>
      </c>
      <c r="B8" t="s">
        <v>399</v>
      </c>
    </row>
    <row r="9" spans="1:10" ht="15" customHeight="1" x14ac:dyDescent="0.25">
      <c r="A9" t="s">
        <v>400</v>
      </c>
      <c r="B9" t="s">
        <v>401</v>
      </c>
    </row>
    <row r="10" spans="1:10" ht="15" customHeight="1" x14ac:dyDescent="0.25">
      <c r="A10" t="s">
        <v>402</v>
      </c>
      <c r="B10" t="s">
        <v>403</v>
      </c>
    </row>
    <row r="11" spans="1:10" ht="15" customHeight="1" x14ac:dyDescent="0.25">
      <c r="A11" t="s">
        <v>404</v>
      </c>
      <c r="B11" t="s">
        <v>405</v>
      </c>
    </row>
    <row r="12" spans="1:10" ht="13.5" customHeight="1" x14ac:dyDescent="0.25">
      <c r="A12" t="s">
        <v>406</v>
      </c>
      <c r="B12" t="s">
        <v>407</v>
      </c>
    </row>
    <row r="13" spans="1:10" ht="15" customHeight="1" x14ac:dyDescent="0.25">
      <c r="A13" t="s">
        <v>408</v>
      </c>
      <c r="B13" t="s">
        <v>409</v>
      </c>
    </row>
    <row r="14" spans="1:10" ht="15" customHeight="1" x14ac:dyDescent="0.25">
      <c r="A14" t="s">
        <v>410</v>
      </c>
      <c r="B14" t="s">
        <v>411</v>
      </c>
    </row>
    <row r="15" spans="1:10" ht="15" customHeight="1" x14ac:dyDescent="0.25">
      <c r="A15" t="s">
        <v>412</v>
      </c>
      <c r="B15" t="s">
        <v>413</v>
      </c>
    </row>
    <row r="16" spans="1:10" ht="15" customHeight="1" x14ac:dyDescent="0.25">
      <c r="A16" t="s">
        <v>414</v>
      </c>
      <c r="B16" t="s">
        <v>415</v>
      </c>
    </row>
    <row r="17" spans="1:2" ht="15" customHeight="1" x14ac:dyDescent="0.25">
      <c r="A17" t="s">
        <v>416</v>
      </c>
      <c r="B17" t="s">
        <v>417</v>
      </c>
    </row>
    <row r="18" spans="1:2" ht="15" customHeight="1" x14ac:dyDescent="0.25">
      <c r="A18" t="s">
        <v>418</v>
      </c>
      <c r="B18" t="s">
        <v>419</v>
      </c>
    </row>
    <row r="19" spans="1:2" ht="15" customHeight="1" x14ac:dyDescent="0.25">
      <c r="A19" t="s">
        <v>420</v>
      </c>
      <c r="B19" t="s">
        <v>421</v>
      </c>
    </row>
    <row r="20" spans="1:2" ht="15" customHeight="1" x14ac:dyDescent="0.25">
      <c r="A20" t="s">
        <v>422</v>
      </c>
      <c r="B20" t="s">
        <v>423</v>
      </c>
    </row>
    <row r="21" spans="1:2" ht="15" customHeight="1" x14ac:dyDescent="0.25">
      <c r="A21" t="s">
        <v>424</v>
      </c>
      <c r="B21" t="s">
        <v>425</v>
      </c>
    </row>
    <row r="22" spans="1:2" ht="15" customHeight="1" x14ac:dyDescent="0.25">
      <c r="A22" t="s">
        <v>426</v>
      </c>
      <c r="B22" t="s">
        <v>427</v>
      </c>
    </row>
    <row r="23" spans="1:2" ht="15" customHeight="1" x14ac:dyDescent="0.25">
      <c r="A23" t="s">
        <v>428</v>
      </c>
      <c r="B23" t="s">
        <v>429</v>
      </c>
    </row>
    <row r="24" spans="1:2" ht="15" customHeight="1" x14ac:dyDescent="0.25">
      <c r="A24" t="s">
        <v>430</v>
      </c>
      <c r="B24" t="s">
        <v>431</v>
      </c>
    </row>
    <row r="25" spans="1:2" ht="15" customHeight="1" x14ac:dyDescent="0.25">
      <c r="A25" t="s">
        <v>432</v>
      </c>
      <c r="B25" t="s">
        <v>433</v>
      </c>
    </row>
    <row r="26" spans="1:2" ht="15" customHeight="1" x14ac:dyDescent="0.25">
      <c r="A26" t="s">
        <v>434</v>
      </c>
      <c r="B26" t="s">
        <v>435</v>
      </c>
    </row>
    <row r="27" spans="1:2" ht="15" customHeight="1" x14ac:dyDescent="0.25">
      <c r="A27" t="s">
        <v>436</v>
      </c>
      <c r="B27" t="s">
        <v>437</v>
      </c>
    </row>
    <row r="28" spans="1:2" ht="15" customHeight="1" x14ac:dyDescent="0.25">
      <c r="A28" t="s">
        <v>438</v>
      </c>
      <c r="B28" t="s">
        <v>439</v>
      </c>
    </row>
    <row r="29" spans="1:2" ht="15" customHeight="1" x14ac:dyDescent="0.25">
      <c r="A29" t="s">
        <v>440</v>
      </c>
      <c r="B29" t="s">
        <v>441</v>
      </c>
    </row>
    <row r="30" spans="1:2" ht="15" customHeight="1" x14ac:dyDescent="0.25">
      <c r="A30" t="s">
        <v>442</v>
      </c>
      <c r="B30" t="s">
        <v>443</v>
      </c>
    </row>
    <row r="31" spans="1:2" ht="15" customHeight="1" x14ac:dyDescent="0.25">
      <c r="A31" t="s">
        <v>444</v>
      </c>
      <c r="B31" t="s">
        <v>445</v>
      </c>
    </row>
    <row r="32" spans="1:2" ht="15" customHeight="1" x14ac:dyDescent="0.25">
      <c r="A32" t="s">
        <v>446</v>
      </c>
      <c r="B32" t="s">
        <v>447</v>
      </c>
    </row>
    <row r="33" spans="1:2" ht="15" customHeight="1" x14ac:dyDescent="0.25">
      <c r="A33" t="s">
        <v>448</v>
      </c>
      <c r="B33" t="s">
        <v>449</v>
      </c>
    </row>
    <row r="34" spans="1:2" ht="15" customHeight="1" x14ac:dyDescent="0.25">
      <c r="A34" t="s">
        <v>450</v>
      </c>
      <c r="B34" t="s">
        <v>451</v>
      </c>
    </row>
    <row r="35" spans="1:2" ht="15" customHeight="1" x14ac:dyDescent="0.25">
      <c r="A35" t="s">
        <v>452</v>
      </c>
      <c r="B35" t="s">
        <v>453</v>
      </c>
    </row>
    <row r="36" spans="1:2" ht="15" customHeight="1" x14ac:dyDescent="0.25">
      <c r="A36" t="s">
        <v>454</v>
      </c>
      <c r="B36" t="s">
        <v>455</v>
      </c>
    </row>
    <row r="37" spans="1:2" ht="15" customHeight="1" x14ac:dyDescent="0.25">
      <c r="A37" t="s">
        <v>456</v>
      </c>
      <c r="B37" t="s">
        <v>457</v>
      </c>
    </row>
    <row r="38" spans="1:2" ht="15" customHeight="1" x14ac:dyDescent="0.25">
      <c r="A38" t="s">
        <v>458</v>
      </c>
      <c r="B38" t="s">
        <v>459</v>
      </c>
    </row>
    <row r="39" spans="1:2" ht="15" customHeight="1" x14ac:dyDescent="0.25">
      <c r="A39" t="s">
        <v>460</v>
      </c>
      <c r="B39" t="s">
        <v>461</v>
      </c>
    </row>
    <row r="40" spans="1:2" ht="15" customHeight="1" x14ac:dyDescent="0.25">
      <c r="A40" t="s">
        <v>462</v>
      </c>
      <c r="B40" t="s">
        <v>463</v>
      </c>
    </row>
    <row r="41" spans="1:2" ht="15" customHeight="1" x14ac:dyDescent="0.25">
      <c r="A41" t="s">
        <v>464</v>
      </c>
      <c r="B41" t="s">
        <v>465</v>
      </c>
    </row>
    <row r="42" spans="1:2" ht="15" customHeight="1" x14ac:dyDescent="0.25">
      <c r="A42" t="s">
        <v>466</v>
      </c>
      <c r="B42" t="s">
        <v>467</v>
      </c>
    </row>
    <row r="43" spans="1:2" ht="15" customHeight="1" x14ac:dyDescent="0.25">
      <c r="A43" t="s">
        <v>468</v>
      </c>
      <c r="B43" t="s">
        <v>469</v>
      </c>
    </row>
    <row r="44" spans="1:2" ht="15" customHeight="1" x14ac:dyDescent="0.25">
      <c r="A44" t="s">
        <v>470</v>
      </c>
      <c r="B44" t="s">
        <v>471</v>
      </c>
    </row>
    <row r="45" spans="1:2" ht="15" customHeight="1" x14ac:dyDescent="0.25">
      <c r="A45" t="s">
        <v>472</v>
      </c>
      <c r="B45" t="s">
        <v>473</v>
      </c>
    </row>
    <row r="46" spans="1:2" ht="15" customHeight="1" x14ac:dyDescent="0.25">
      <c r="A46" t="s">
        <v>474</v>
      </c>
      <c r="B46" t="s">
        <v>475</v>
      </c>
    </row>
    <row r="47" spans="1:2" ht="15" customHeight="1" x14ac:dyDescent="0.25">
      <c r="A47" t="s">
        <v>476</v>
      </c>
      <c r="B47" t="s">
        <v>477</v>
      </c>
    </row>
    <row r="48" spans="1:2" ht="15" customHeight="1" x14ac:dyDescent="0.25">
      <c r="A48" t="s">
        <v>478</v>
      </c>
      <c r="B48" t="s">
        <v>479</v>
      </c>
    </row>
    <row r="49" spans="1:2" ht="15" customHeight="1" x14ac:dyDescent="0.25">
      <c r="A49" t="s">
        <v>480</v>
      </c>
      <c r="B49" t="s">
        <v>481</v>
      </c>
    </row>
    <row r="50" spans="1:2" ht="15" customHeight="1" x14ac:dyDescent="0.25">
      <c r="A50" t="s">
        <v>482</v>
      </c>
      <c r="B50" t="s">
        <v>483</v>
      </c>
    </row>
    <row r="51" spans="1:2" ht="15" customHeight="1" x14ac:dyDescent="0.25">
      <c r="A51" t="s">
        <v>484</v>
      </c>
      <c r="B51" t="s">
        <v>485</v>
      </c>
    </row>
    <row r="52" spans="1:2" ht="15" customHeight="1" x14ac:dyDescent="0.25">
      <c r="A52" t="s">
        <v>486</v>
      </c>
      <c r="B52" t="s">
        <v>487</v>
      </c>
    </row>
    <row r="53" spans="1:2" ht="15" customHeight="1" x14ac:dyDescent="0.25">
      <c r="A53" t="s">
        <v>488</v>
      </c>
      <c r="B53" t="s">
        <v>489</v>
      </c>
    </row>
    <row r="54" spans="1:2" ht="15" customHeight="1" x14ac:dyDescent="0.25">
      <c r="A54" t="s">
        <v>490</v>
      </c>
      <c r="B54" t="s">
        <v>491</v>
      </c>
    </row>
    <row r="55" spans="1:2" ht="15" customHeight="1" x14ac:dyDescent="0.25">
      <c r="A55" t="s">
        <v>492</v>
      </c>
      <c r="B55" t="s">
        <v>493</v>
      </c>
    </row>
    <row r="56" spans="1:2" ht="15" customHeight="1" x14ac:dyDescent="0.25">
      <c r="A56" t="s">
        <v>494</v>
      </c>
      <c r="B56" t="s">
        <v>495</v>
      </c>
    </row>
    <row r="57" spans="1:2" ht="15" customHeight="1" x14ac:dyDescent="0.25">
      <c r="A57" t="s">
        <v>496</v>
      </c>
      <c r="B57" t="s">
        <v>497</v>
      </c>
    </row>
    <row r="58" spans="1:2" ht="15" customHeight="1" x14ac:dyDescent="0.25">
      <c r="A58" t="s">
        <v>498</v>
      </c>
      <c r="B58" t="s">
        <v>499</v>
      </c>
    </row>
    <row r="59" spans="1:2" ht="15" customHeight="1" x14ac:dyDescent="0.25">
      <c r="A59" t="s">
        <v>500</v>
      </c>
      <c r="B59" t="s">
        <v>501</v>
      </c>
    </row>
    <row r="60" spans="1:2" ht="15" customHeight="1" x14ac:dyDescent="0.25">
      <c r="A60" t="s">
        <v>502</v>
      </c>
      <c r="B60" t="s">
        <v>503</v>
      </c>
    </row>
    <row r="61" spans="1:2" ht="15" customHeight="1" x14ac:dyDescent="0.25">
      <c r="A61" t="s">
        <v>504</v>
      </c>
      <c r="B61" t="s">
        <v>505</v>
      </c>
    </row>
    <row r="62" spans="1:2" ht="15" customHeight="1" x14ac:dyDescent="0.25">
      <c r="A62" t="s">
        <v>506</v>
      </c>
      <c r="B62" t="s">
        <v>507</v>
      </c>
    </row>
    <row r="63" spans="1:2" ht="15" customHeight="1" x14ac:dyDescent="0.25">
      <c r="A63" t="s">
        <v>508</v>
      </c>
      <c r="B63" t="s">
        <v>509</v>
      </c>
    </row>
    <row r="64" spans="1:2" ht="15" customHeight="1" x14ac:dyDescent="0.25">
      <c r="A64" t="s">
        <v>510</v>
      </c>
      <c r="B64" t="s">
        <v>511</v>
      </c>
    </row>
    <row r="65" spans="1:2" ht="15" customHeight="1" x14ac:dyDescent="0.25">
      <c r="A65" t="s">
        <v>512</v>
      </c>
      <c r="B65" t="s">
        <v>513</v>
      </c>
    </row>
    <row r="66" spans="1:2" ht="15" customHeight="1" x14ac:dyDescent="0.25">
      <c r="A66" t="s">
        <v>514</v>
      </c>
      <c r="B66" t="s">
        <v>515</v>
      </c>
    </row>
    <row r="67" spans="1:2" ht="15" customHeight="1" x14ac:dyDescent="0.25">
      <c r="A67" t="s">
        <v>516</v>
      </c>
      <c r="B67" t="s">
        <v>517</v>
      </c>
    </row>
    <row r="68" spans="1:2" ht="15" customHeight="1" x14ac:dyDescent="0.25">
      <c r="A68" t="s">
        <v>518</v>
      </c>
      <c r="B68" t="s">
        <v>519</v>
      </c>
    </row>
    <row r="69" spans="1:2" ht="15" customHeight="1" x14ac:dyDescent="0.25">
      <c r="A69" t="s">
        <v>520</v>
      </c>
      <c r="B69" t="s">
        <v>521</v>
      </c>
    </row>
    <row r="70" spans="1:2" ht="15" customHeight="1" x14ac:dyDescent="0.25">
      <c r="A70" t="s">
        <v>522</v>
      </c>
      <c r="B70" t="s">
        <v>523</v>
      </c>
    </row>
    <row r="71" spans="1:2" ht="15" customHeight="1" x14ac:dyDescent="0.25">
      <c r="A71" t="s">
        <v>524</v>
      </c>
      <c r="B71" t="s">
        <v>525</v>
      </c>
    </row>
    <row r="72" spans="1:2" ht="15" customHeight="1" x14ac:dyDescent="0.25">
      <c r="A72" t="s">
        <v>526</v>
      </c>
      <c r="B72" t="s">
        <v>527</v>
      </c>
    </row>
    <row r="73" spans="1:2" ht="15" customHeight="1" x14ac:dyDescent="0.25">
      <c r="A73" t="s">
        <v>528</v>
      </c>
      <c r="B73" t="s">
        <v>529</v>
      </c>
    </row>
    <row r="74" spans="1:2" ht="15" customHeight="1" x14ac:dyDescent="0.25">
      <c r="A74" t="s">
        <v>530</v>
      </c>
      <c r="B74" t="s">
        <v>531</v>
      </c>
    </row>
    <row r="75" spans="1:2" ht="15" customHeight="1" x14ac:dyDescent="0.25">
      <c r="A75" t="s">
        <v>532</v>
      </c>
      <c r="B75" t="s">
        <v>533</v>
      </c>
    </row>
    <row r="76" spans="1:2" ht="15" customHeight="1" x14ac:dyDescent="0.25">
      <c r="A76" t="s">
        <v>534</v>
      </c>
      <c r="B76" t="s">
        <v>535</v>
      </c>
    </row>
    <row r="77" spans="1:2" ht="15" customHeight="1" x14ac:dyDescent="0.25">
      <c r="A77" t="s">
        <v>536</v>
      </c>
      <c r="B77" t="s">
        <v>537</v>
      </c>
    </row>
    <row r="78" spans="1:2" ht="15" customHeight="1" x14ac:dyDescent="0.25">
      <c r="A78" t="s">
        <v>538</v>
      </c>
      <c r="B78" t="s">
        <v>539</v>
      </c>
    </row>
    <row r="79" spans="1:2" ht="15" customHeight="1" x14ac:dyDescent="0.25">
      <c r="A79" t="s">
        <v>540</v>
      </c>
      <c r="B79" t="s">
        <v>541</v>
      </c>
    </row>
    <row r="80" spans="1:2" ht="15" customHeight="1" x14ac:dyDescent="0.25">
      <c r="A80" t="s">
        <v>542</v>
      </c>
      <c r="B80" t="s">
        <v>543</v>
      </c>
    </row>
    <row r="81" spans="1:2" ht="15" customHeight="1" x14ac:dyDescent="0.25">
      <c r="A81" t="s">
        <v>544</v>
      </c>
      <c r="B81" t="s">
        <v>545</v>
      </c>
    </row>
    <row r="82" spans="1:2" ht="15" customHeight="1" x14ac:dyDescent="0.25">
      <c r="A82" t="s">
        <v>546</v>
      </c>
      <c r="B82" t="s">
        <v>547</v>
      </c>
    </row>
    <row r="83" spans="1:2" ht="15" customHeight="1" x14ac:dyDescent="0.25">
      <c r="A83" t="s">
        <v>548</v>
      </c>
      <c r="B83" t="s">
        <v>549</v>
      </c>
    </row>
    <row r="84" spans="1:2" ht="15" customHeight="1" x14ac:dyDescent="0.25">
      <c r="A84" t="s">
        <v>550</v>
      </c>
      <c r="B84" t="s">
        <v>551</v>
      </c>
    </row>
    <row r="85" spans="1:2" ht="15" customHeight="1" x14ac:dyDescent="0.25">
      <c r="A85" t="s">
        <v>552</v>
      </c>
      <c r="B85" t="s">
        <v>553</v>
      </c>
    </row>
    <row r="86" spans="1:2" ht="15" customHeight="1" x14ac:dyDescent="0.25">
      <c r="A86" t="s">
        <v>554</v>
      </c>
      <c r="B86" t="s">
        <v>555</v>
      </c>
    </row>
    <row r="87" spans="1:2" ht="15" customHeight="1" x14ac:dyDescent="0.25">
      <c r="A87" t="s">
        <v>556</v>
      </c>
      <c r="B87" t="s">
        <v>557</v>
      </c>
    </row>
    <row r="88" spans="1:2" ht="15" customHeight="1" x14ac:dyDescent="0.25">
      <c r="A88" t="s">
        <v>558</v>
      </c>
      <c r="B88" t="s">
        <v>559</v>
      </c>
    </row>
    <row r="89" spans="1:2" ht="15" customHeight="1" x14ac:dyDescent="0.25">
      <c r="A89" t="s">
        <v>560</v>
      </c>
      <c r="B89" t="s">
        <v>561</v>
      </c>
    </row>
    <row r="90" spans="1:2" ht="15" customHeight="1" x14ac:dyDescent="0.25">
      <c r="A90" t="s">
        <v>562</v>
      </c>
      <c r="B90" t="s">
        <v>563</v>
      </c>
    </row>
    <row r="91" spans="1:2" ht="15" customHeight="1" x14ac:dyDescent="0.25">
      <c r="A91" t="s">
        <v>564</v>
      </c>
      <c r="B91" t="s">
        <v>565</v>
      </c>
    </row>
    <row r="92" spans="1:2" ht="15" customHeight="1" x14ac:dyDescent="0.25">
      <c r="A92" t="s">
        <v>566</v>
      </c>
      <c r="B92" t="s">
        <v>567</v>
      </c>
    </row>
    <row r="93" spans="1:2" ht="15" customHeight="1" x14ac:dyDescent="0.25">
      <c r="A93" t="s">
        <v>568</v>
      </c>
      <c r="B93" t="s">
        <v>569</v>
      </c>
    </row>
    <row r="94" spans="1:2" ht="15" customHeight="1" x14ac:dyDescent="0.25">
      <c r="A94" t="s">
        <v>570</v>
      </c>
      <c r="B94" t="s">
        <v>571</v>
      </c>
    </row>
    <row r="95" spans="1:2" ht="15" customHeight="1" x14ac:dyDescent="0.25">
      <c r="A95" t="s">
        <v>572</v>
      </c>
      <c r="B95" t="s">
        <v>573</v>
      </c>
    </row>
    <row r="96" spans="1:2" ht="15" customHeight="1" x14ac:dyDescent="0.25">
      <c r="A96" t="s">
        <v>574</v>
      </c>
      <c r="B96" t="s">
        <v>575</v>
      </c>
    </row>
    <row r="97" spans="1:2" ht="15" customHeight="1" x14ac:dyDescent="0.25">
      <c r="A97" t="s">
        <v>576</v>
      </c>
      <c r="B97" t="s">
        <v>577</v>
      </c>
    </row>
    <row r="98" spans="1:2" ht="15" customHeight="1" x14ac:dyDescent="0.25">
      <c r="A98" t="s">
        <v>578</v>
      </c>
      <c r="B98" t="s">
        <v>579</v>
      </c>
    </row>
    <row r="99" spans="1:2" ht="15" customHeight="1" x14ac:dyDescent="0.25">
      <c r="A99" t="s">
        <v>580</v>
      </c>
      <c r="B99" t="s">
        <v>581</v>
      </c>
    </row>
    <row r="100" spans="1:2" ht="15" customHeight="1" x14ac:dyDescent="0.25">
      <c r="A100" t="s">
        <v>582</v>
      </c>
      <c r="B100" t="s">
        <v>583</v>
      </c>
    </row>
    <row r="101" spans="1:2" ht="15" customHeight="1" x14ac:dyDescent="0.25">
      <c r="A101" t="s">
        <v>584</v>
      </c>
      <c r="B101" t="s">
        <v>585</v>
      </c>
    </row>
    <row r="102" spans="1:2" ht="15" customHeight="1" x14ac:dyDescent="0.25">
      <c r="A102" t="s">
        <v>586</v>
      </c>
      <c r="B102" t="s">
        <v>587</v>
      </c>
    </row>
    <row r="103" spans="1:2" ht="15" customHeight="1" x14ac:dyDescent="0.25">
      <c r="A103" t="s">
        <v>588</v>
      </c>
      <c r="B103" t="s">
        <v>589</v>
      </c>
    </row>
    <row r="104" spans="1:2" ht="15" customHeight="1" x14ac:dyDescent="0.25">
      <c r="A104" t="s">
        <v>590</v>
      </c>
      <c r="B104" t="s">
        <v>591</v>
      </c>
    </row>
    <row r="105" spans="1:2" ht="15" customHeight="1" x14ac:dyDescent="0.25">
      <c r="A105" t="s">
        <v>592</v>
      </c>
      <c r="B105" t="s">
        <v>593</v>
      </c>
    </row>
    <row r="106" spans="1:2" ht="15" customHeight="1" x14ac:dyDescent="0.25">
      <c r="A106" t="s">
        <v>594</v>
      </c>
      <c r="B106" t="s">
        <v>595</v>
      </c>
    </row>
    <row r="107" spans="1:2" ht="15" customHeight="1" x14ac:dyDescent="0.25">
      <c r="A107" t="s">
        <v>596</v>
      </c>
      <c r="B107" t="s">
        <v>597</v>
      </c>
    </row>
    <row r="108" spans="1:2" ht="15" customHeight="1" x14ac:dyDescent="0.25">
      <c r="A108" t="s">
        <v>598</v>
      </c>
      <c r="B108" t="s">
        <v>599</v>
      </c>
    </row>
    <row r="109" spans="1:2" ht="15" customHeight="1" x14ac:dyDescent="0.25">
      <c r="A109" t="s">
        <v>600</v>
      </c>
      <c r="B109" t="s">
        <v>601</v>
      </c>
    </row>
    <row r="110" spans="1:2" ht="15" customHeight="1" x14ac:dyDescent="0.25">
      <c r="A110" t="s">
        <v>602</v>
      </c>
      <c r="B110" t="s">
        <v>603</v>
      </c>
    </row>
    <row r="111" spans="1:2" ht="15" customHeight="1" x14ac:dyDescent="0.25">
      <c r="A111" t="s">
        <v>604</v>
      </c>
      <c r="B111" t="s">
        <v>605</v>
      </c>
    </row>
    <row r="112" spans="1:2" ht="15" customHeight="1" x14ac:dyDescent="0.25">
      <c r="A112" t="s">
        <v>606</v>
      </c>
      <c r="B112" t="s">
        <v>607</v>
      </c>
    </row>
    <row r="113" spans="1:2" ht="15" customHeight="1" x14ac:dyDescent="0.25">
      <c r="A113" t="s">
        <v>608</v>
      </c>
      <c r="B113" t="s">
        <v>609</v>
      </c>
    </row>
    <row r="114" spans="1:2" ht="15" customHeight="1" x14ac:dyDescent="0.25">
      <c r="A114" t="s">
        <v>610</v>
      </c>
      <c r="B114" t="s">
        <v>611</v>
      </c>
    </row>
    <row r="115" spans="1:2" ht="15" customHeight="1" x14ac:dyDescent="0.25">
      <c r="A115" t="s">
        <v>612</v>
      </c>
      <c r="B115" t="s">
        <v>613</v>
      </c>
    </row>
    <row r="116" spans="1:2" ht="15" customHeight="1" x14ac:dyDescent="0.25">
      <c r="A116" t="s">
        <v>614</v>
      </c>
      <c r="B116" t="s">
        <v>615</v>
      </c>
    </row>
    <row r="117" spans="1:2" ht="15" customHeight="1" x14ac:dyDescent="0.25">
      <c r="A117" t="s">
        <v>616</v>
      </c>
      <c r="B117" t="s">
        <v>617</v>
      </c>
    </row>
    <row r="118" spans="1:2" ht="15" customHeight="1" x14ac:dyDescent="0.25">
      <c r="A118" t="s">
        <v>618</v>
      </c>
      <c r="B118" t="s">
        <v>619</v>
      </c>
    </row>
    <row r="119" spans="1:2" ht="15" customHeight="1" x14ac:dyDescent="0.25">
      <c r="A119" t="s">
        <v>620</v>
      </c>
      <c r="B119" t="s">
        <v>621</v>
      </c>
    </row>
    <row r="120" spans="1:2" ht="15" customHeight="1" x14ac:dyDescent="0.25">
      <c r="A120" t="s">
        <v>622</v>
      </c>
      <c r="B120" t="s">
        <v>623</v>
      </c>
    </row>
    <row r="121" spans="1:2" ht="15" customHeight="1" x14ac:dyDescent="0.25">
      <c r="A121" t="s">
        <v>624</v>
      </c>
      <c r="B121" t="s">
        <v>625</v>
      </c>
    </row>
    <row r="122" spans="1:2" ht="15" customHeight="1" x14ac:dyDescent="0.25">
      <c r="A122" t="s">
        <v>626</v>
      </c>
      <c r="B122" t="s">
        <v>627</v>
      </c>
    </row>
    <row r="123" spans="1:2" ht="15" customHeight="1" x14ac:dyDescent="0.25">
      <c r="A123" t="s">
        <v>628</v>
      </c>
      <c r="B123" t="s">
        <v>629</v>
      </c>
    </row>
    <row r="124" spans="1:2" ht="15" customHeight="1" x14ac:dyDescent="0.25">
      <c r="A124" t="s">
        <v>630</v>
      </c>
      <c r="B124" t="s">
        <v>631</v>
      </c>
    </row>
    <row r="125" spans="1:2" ht="15" customHeight="1" x14ac:dyDescent="0.25">
      <c r="A125" t="s">
        <v>632</v>
      </c>
      <c r="B125" t="s">
        <v>633</v>
      </c>
    </row>
    <row r="126" spans="1:2" ht="15" customHeight="1" x14ac:dyDescent="0.25">
      <c r="A126" t="s">
        <v>634</v>
      </c>
      <c r="B126" t="s">
        <v>635</v>
      </c>
    </row>
    <row r="127" spans="1:2" ht="15" customHeight="1" x14ac:dyDescent="0.25">
      <c r="A127" t="s">
        <v>636</v>
      </c>
      <c r="B127" t="s">
        <v>637</v>
      </c>
    </row>
    <row r="128" spans="1:2" ht="15" customHeight="1" x14ac:dyDescent="0.25">
      <c r="A128" t="s">
        <v>638</v>
      </c>
      <c r="B128" t="s">
        <v>639</v>
      </c>
    </row>
    <row r="129" spans="1:2" ht="15" customHeight="1" x14ac:dyDescent="0.25">
      <c r="A129" t="s">
        <v>640</v>
      </c>
      <c r="B129" t="s">
        <v>641</v>
      </c>
    </row>
    <row r="130" spans="1:2" ht="15" customHeight="1" x14ac:dyDescent="0.25">
      <c r="A130" t="s">
        <v>642</v>
      </c>
      <c r="B130" t="s">
        <v>643</v>
      </c>
    </row>
    <row r="131" spans="1:2" ht="15" customHeight="1" x14ac:dyDescent="0.25">
      <c r="A131" t="s">
        <v>644</v>
      </c>
      <c r="B131" t="s">
        <v>645</v>
      </c>
    </row>
    <row r="132" spans="1:2" ht="15" customHeight="1" x14ac:dyDescent="0.25">
      <c r="A132" t="s">
        <v>646</v>
      </c>
      <c r="B132" t="s">
        <v>647</v>
      </c>
    </row>
    <row r="133" spans="1:2" ht="15" customHeight="1" x14ac:dyDescent="0.25">
      <c r="A133" t="s">
        <v>648</v>
      </c>
      <c r="B133" t="s">
        <v>649</v>
      </c>
    </row>
    <row r="134" spans="1:2" ht="15" customHeight="1" x14ac:dyDescent="0.25">
      <c r="A134" t="s">
        <v>650</v>
      </c>
      <c r="B134" t="s">
        <v>651</v>
      </c>
    </row>
    <row r="135" spans="1:2" ht="15" customHeight="1" x14ac:dyDescent="0.25">
      <c r="A135" t="s">
        <v>652</v>
      </c>
      <c r="B135" t="s">
        <v>653</v>
      </c>
    </row>
    <row r="136" spans="1:2" ht="15" customHeight="1" x14ac:dyDescent="0.25">
      <c r="A136" t="s">
        <v>654</v>
      </c>
      <c r="B136" t="s">
        <v>655</v>
      </c>
    </row>
    <row r="137" spans="1:2" ht="15" customHeight="1" x14ac:dyDescent="0.25">
      <c r="A137" t="s">
        <v>656</v>
      </c>
      <c r="B137" t="s">
        <v>657</v>
      </c>
    </row>
    <row r="138" spans="1:2" ht="15" customHeight="1" x14ac:dyDescent="0.25">
      <c r="A138" t="s">
        <v>658</v>
      </c>
      <c r="B138" t="s">
        <v>659</v>
      </c>
    </row>
    <row r="139" spans="1:2" ht="15" customHeight="1" x14ac:dyDescent="0.25">
      <c r="A139" t="s">
        <v>660</v>
      </c>
      <c r="B139" t="s">
        <v>661</v>
      </c>
    </row>
    <row r="140" spans="1:2" ht="15" customHeight="1" x14ac:dyDescent="0.25">
      <c r="A140" t="s">
        <v>662</v>
      </c>
      <c r="B140" t="s">
        <v>663</v>
      </c>
    </row>
    <row r="141" spans="1:2" ht="15" customHeight="1" x14ac:dyDescent="0.25">
      <c r="A141" t="s">
        <v>664</v>
      </c>
      <c r="B141" t="s">
        <v>665</v>
      </c>
    </row>
    <row r="142" spans="1:2" ht="15" customHeight="1" x14ac:dyDescent="0.25">
      <c r="A142" t="s">
        <v>666</v>
      </c>
      <c r="B142" t="s">
        <v>667</v>
      </c>
    </row>
    <row r="143" spans="1:2" ht="15" customHeight="1" x14ac:dyDescent="0.25">
      <c r="A143" t="s">
        <v>668</v>
      </c>
      <c r="B143" t="s">
        <v>669</v>
      </c>
    </row>
    <row r="144" spans="1:2" ht="15" customHeight="1" x14ac:dyDescent="0.25">
      <c r="A144" t="s">
        <v>670</v>
      </c>
      <c r="B144" t="s">
        <v>671</v>
      </c>
    </row>
    <row r="145" spans="1:2" ht="15" customHeight="1" x14ac:dyDescent="0.25">
      <c r="A145" t="s">
        <v>672</v>
      </c>
      <c r="B145" t="s">
        <v>673</v>
      </c>
    </row>
    <row r="146" spans="1:2" ht="15" customHeight="1" x14ac:dyDescent="0.25">
      <c r="A146" t="s">
        <v>674</v>
      </c>
      <c r="B146" t="s">
        <v>675</v>
      </c>
    </row>
    <row r="147" spans="1:2" ht="15" customHeight="1" x14ac:dyDescent="0.25">
      <c r="A147" t="s">
        <v>676</v>
      </c>
      <c r="B147" t="s">
        <v>677</v>
      </c>
    </row>
    <row r="148" spans="1:2" ht="15" customHeight="1" x14ac:dyDescent="0.25">
      <c r="A148" t="s">
        <v>678</v>
      </c>
      <c r="B148" t="s">
        <v>679</v>
      </c>
    </row>
    <row r="149" spans="1:2" ht="15" customHeight="1" x14ac:dyDescent="0.25">
      <c r="A149" t="s">
        <v>680</v>
      </c>
      <c r="B149" t="s">
        <v>681</v>
      </c>
    </row>
    <row r="150" spans="1:2" ht="15" customHeight="1" x14ac:dyDescent="0.25">
      <c r="A150" t="s">
        <v>682</v>
      </c>
      <c r="B150" t="s">
        <v>683</v>
      </c>
    </row>
    <row r="151" spans="1:2" ht="15" customHeight="1" x14ac:dyDescent="0.25">
      <c r="A151" t="s">
        <v>684</v>
      </c>
      <c r="B151" t="s">
        <v>685</v>
      </c>
    </row>
    <row r="152" spans="1:2" ht="15" customHeight="1" x14ac:dyDescent="0.25">
      <c r="A152" t="s">
        <v>686</v>
      </c>
      <c r="B152" t="s">
        <v>687</v>
      </c>
    </row>
    <row r="153" spans="1:2" ht="15" customHeight="1" x14ac:dyDescent="0.25">
      <c r="A153" t="s">
        <v>688</v>
      </c>
      <c r="B153" t="s">
        <v>689</v>
      </c>
    </row>
    <row r="154" spans="1:2" ht="15" customHeight="1" x14ac:dyDescent="0.25">
      <c r="A154" t="s">
        <v>690</v>
      </c>
      <c r="B154" t="s">
        <v>691</v>
      </c>
    </row>
    <row r="155" spans="1:2" ht="15" customHeight="1" x14ac:dyDescent="0.25">
      <c r="A155" t="s">
        <v>692</v>
      </c>
      <c r="B155" t="s">
        <v>693</v>
      </c>
    </row>
    <row r="156" spans="1:2" ht="15" customHeight="1" x14ac:dyDescent="0.25">
      <c r="A156" t="s">
        <v>694</v>
      </c>
      <c r="B156" t="s">
        <v>695</v>
      </c>
    </row>
    <row r="157" spans="1:2" ht="15" customHeight="1" x14ac:dyDescent="0.25">
      <c r="A157" t="s">
        <v>696</v>
      </c>
      <c r="B157" t="s">
        <v>697</v>
      </c>
    </row>
    <row r="158" spans="1:2" ht="15" customHeight="1" x14ac:dyDescent="0.25">
      <c r="A158" t="s">
        <v>698</v>
      </c>
      <c r="B158" t="s">
        <v>699</v>
      </c>
    </row>
    <row r="159" spans="1:2" ht="15" customHeight="1" x14ac:dyDescent="0.25">
      <c r="A159" t="s">
        <v>700</v>
      </c>
      <c r="B159" t="s">
        <v>701</v>
      </c>
    </row>
    <row r="160" spans="1:2" ht="15" customHeight="1" x14ac:dyDescent="0.25">
      <c r="A160" t="s">
        <v>702</v>
      </c>
      <c r="B160" t="s">
        <v>703</v>
      </c>
    </row>
    <row r="161" spans="1:2" ht="15" customHeight="1" x14ac:dyDescent="0.25">
      <c r="A161" t="s">
        <v>704</v>
      </c>
      <c r="B161" t="s">
        <v>705</v>
      </c>
    </row>
    <row r="162" spans="1:2" ht="15" customHeight="1" x14ac:dyDescent="0.25">
      <c r="A162" t="s">
        <v>706</v>
      </c>
      <c r="B162" t="s">
        <v>707</v>
      </c>
    </row>
    <row r="163" spans="1:2" ht="15" customHeight="1" x14ac:dyDescent="0.25">
      <c r="A163" t="s">
        <v>708</v>
      </c>
      <c r="B163" t="s">
        <v>709</v>
      </c>
    </row>
    <row r="164" spans="1:2" ht="15" customHeight="1" x14ac:dyDescent="0.25">
      <c r="A164" t="s">
        <v>710</v>
      </c>
      <c r="B164" t="s">
        <v>711</v>
      </c>
    </row>
    <row r="165" spans="1:2" ht="15" customHeight="1" x14ac:dyDescent="0.25">
      <c r="A165" t="s">
        <v>712</v>
      </c>
      <c r="B165" t="s">
        <v>713</v>
      </c>
    </row>
    <row r="166" spans="1:2" ht="15" customHeight="1" x14ac:dyDescent="0.25">
      <c r="A166" t="s">
        <v>714</v>
      </c>
      <c r="B166" t="s">
        <v>715</v>
      </c>
    </row>
    <row r="167" spans="1:2" ht="15" customHeight="1" x14ac:dyDescent="0.25">
      <c r="A167" t="s">
        <v>716</v>
      </c>
      <c r="B167" t="s">
        <v>717</v>
      </c>
    </row>
    <row r="168" spans="1:2" ht="15" customHeight="1" x14ac:dyDescent="0.25">
      <c r="A168" t="s">
        <v>718</v>
      </c>
      <c r="B168" t="s">
        <v>719</v>
      </c>
    </row>
    <row r="169" spans="1:2" ht="15" customHeight="1" x14ac:dyDescent="0.25">
      <c r="A169" t="s">
        <v>720</v>
      </c>
      <c r="B169" t="s">
        <v>721</v>
      </c>
    </row>
    <row r="170" spans="1:2" ht="15" customHeight="1" x14ac:dyDescent="0.25">
      <c r="A170" t="s">
        <v>722</v>
      </c>
      <c r="B170" t="s">
        <v>723</v>
      </c>
    </row>
    <row r="171" spans="1:2" ht="15" customHeight="1" x14ac:dyDescent="0.25">
      <c r="A171" t="s">
        <v>724</v>
      </c>
      <c r="B171" t="s">
        <v>725</v>
      </c>
    </row>
    <row r="172" spans="1:2" ht="15" customHeight="1" x14ac:dyDescent="0.25">
      <c r="A172" t="s">
        <v>726</v>
      </c>
      <c r="B172" t="s">
        <v>727</v>
      </c>
    </row>
    <row r="173" spans="1:2" ht="15" customHeight="1" x14ac:dyDescent="0.25">
      <c r="A173" t="s">
        <v>728</v>
      </c>
      <c r="B173" t="s">
        <v>729</v>
      </c>
    </row>
    <row r="174" spans="1:2" ht="15" customHeight="1" x14ac:dyDescent="0.25">
      <c r="A174" t="s">
        <v>730</v>
      </c>
      <c r="B174" t="s">
        <v>731</v>
      </c>
    </row>
    <row r="175" spans="1:2" ht="15" customHeight="1" x14ac:dyDescent="0.25">
      <c r="A175" t="s">
        <v>732</v>
      </c>
      <c r="B175" t="s">
        <v>733</v>
      </c>
    </row>
    <row r="176" spans="1:2" ht="15" customHeight="1" x14ac:dyDescent="0.25">
      <c r="A176" t="s">
        <v>734</v>
      </c>
      <c r="B176" t="s">
        <v>735</v>
      </c>
    </row>
    <row r="177" spans="1:2" ht="15" customHeight="1" x14ac:dyDescent="0.25">
      <c r="A177" t="s">
        <v>736</v>
      </c>
      <c r="B177" t="s">
        <v>737</v>
      </c>
    </row>
    <row r="178" spans="1:2" ht="15" customHeight="1" x14ac:dyDescent="0.25">
      <c r="A178" t="s">
        <v>738</v>
      </c>
      <c r="B178" t="s">
        <v>739</v>
      </c>
    </row>
    <row r="179" spans="1:2" ht="15" customHeight="1" x14ac:dyDescent="0.25">
      <c r="A179" t="s">
        <v>740</v>
      </c>
      <c r="B179" t="s">
        <v>741</v>
      </c>
    </row>
    <row r="180" spans="1:2" ht="15" customHeight="1" x14ac:dyDescent="0.25">
      <c r="A180" t="s">
        <v>742</v>
      </c>
      <c r="B180" t="s">
        <v>743</v>
      </c>
    </row>
    <row r="181" spans="1:2" ht="15" customHeight="1" x14ac:dyDescent="0.25">
      <c r="A181" t="s">
        <v>744</v>
      </c>
      <c r="B181" t="s">
        <v>745</v>
      </c>
    </row>
    <row r="182" spans="1:2" ht="15" customHeight="1" x14ac:dyDescent="0.25">
      <c r="A182" t="s">
        <v>746</v>
      </c>
      <c r="B182" t="s">
        <v>747</v>
      </c>
    </row>
    <row r="183" spans="1:2" ht="15" customHeight="1" x14ac:dyDescent="0.25">
      <c r="A183" t="s">
        <v>748</v>
      </c>
      <c r="B183" t="s">
        <v>749</v>
      </c>
    </row>
  </sheetData>
  <sheetProtection algorithmName="SHA-512" hashValue="GftDZ3BenLqc8mWev+JI7uQE1BTh6GEN79n3WY3HaK+IxGVFcvwiNSv6RWqmnFsQwbxlq1bOFD9uxfxyyIYl3g==" saltValue="ZVujNI4SQd39adFMOEJU6g==" spinCount="100000" sheet="1" objects="1" scenarios="1" selectLockedCells="1"/>
  <autoFilter ref="A1:B183" xr:uid="{00000000-0009-0000-0000-00000E000000}">
    <sortState xmlns:xlrd2="http://schemas.microsoft.com/office/spreadsheetml/2017/richdata2" ref="A2:B183">
      <sortCondition ref="A2:A183"/>
    </sortState>
  </autoFilter>
  <dataValidations count="1">
    <dataValidation type="list" operator="equal" showErrorMessage="1" sqref="E2" xr:uid="{99D69F44-CE98-440D-9F2A-8C03A5370F2C}">
      <formula1>nitag_list</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 &amp;Kffffff&amp;A</oddHeader>
    <oddFooter>&amp;C&amp;"Times New Roman,Normal"&amp;12 &amp;KffffffPage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F29"/>
  <sheetViews>
    <sheetView showGridLines="0" showRowColHeaders="0" rightToLeft="1" topLeftCell="C1" zoomScaleNormal="100" workbookViewId="0">
      <selection activeCell="E11" sqref="A1:XFD1048576"/>
    </sheetView>
  </sheetViews>
  <sheetFormatPr baseColWidth="10" defaultColWidth="0" defaultRowHeight="14.25" zeroHeight="1" x14ac:dyDescent="0.2"/>
  <cols>
    <col min="1" max="1" width="2.140625" style="7" customWidth="1"/>
    <col min="2" max="2" width="6.140625" style="7" customWidth="1"/>
    <col min="3" max="3" width="1.42578125" style="7" customWidth="1"/>
    <col min="4" max="4" width="4.140625" style="7" customWidth="1"/>
    <col min="5" max="5" width="101" style="8" customWidth="1"/>
    <col min="6" max="6" width="2.140625" style="7" customWidth="1"/>
    <col min="7" max="16384" width="9.140625" style="7" hidden="1"/>
  </cols>
  <sheetData>
    <row r="1" spans="2:5" x14ac:dyDescent="0.2"/>
    <row r="2" spans="2:5" ht="22.5" customHeight="1" x14ac:dyDescent="0.2">
      <c r="B2" s="2" t="s">
        <v>3</v>
      </c>
    </row>
    <row r="3" spans="2:5" x14ac:dyDescent="0.2"/>
    <row r="4" spans="2:5" ht="49.5" customHeight="1" x14ac:dyDescent="0.2">
      <c r="B4" s="160" t="s">
        <v>4</v>
      </c>
      <c r="C4" s="9"/>
      <c r="D4" s="10">
        <v>1</v>
      </c>
      <c r="E4" s="11" t="s">
        <v>5</v>
      </c>
    </row>
    <row r="5" spans="2:5" ht="19.5" customHeight="1" x14ac:dyDescent="0.2">
      <c r="B5" s="158"/>
      <c r="C5" s="9"/>
      <c r="D5" s="10">
        <v>2</v>
      </c>
      <c r="E5" s="11" t="s">
        <v>6</v>
      </c>
    </row>
    <row r="6" spans="2:5" ht="19.5" customHeight="1" x14ac:dyDescent="0.2">
      <c r="B6" s="158"/>
      <c r="C6" s="9"/>
      <c r="D6" s="10">
        <v>3</v>
      </c>
      <c r="E6" s="11" t="s">
        <v>7</v>
      </c>
    </row>
    <row r="7" spans="2:5" ht="18.75" customHeight="1" x14ac:dyDescent="0.2">
      <c r="B7" s="158"/>
      <c r="C7" s="9"/>
      <c r="D7" s="10">
        <v>4</v>
      </c>
      <c r="E7" s="11" t="s">
        <v>8</v>
      </c>
    </row>
    <row r="8" spans="2:5" ht="35.25" customHeight="1" x14ac:dyDescent="0.2">
      <c r="B8" s="158"/>
      <c r="C8" s="9"/>
      <c r="D8" s="10">
        <v>5</v>
      </c>
      <c r="E8" s="12" t="s">
        <v>9</v>
      </c>
    </row>
    <row r="9" spans="2:5" ht="65.25" customHeight="1" x14ac:dyDescent="0.2">
      <c r="B9" s="158"/>
      <c r="C9" s="9"/>
      <c r="D9" s="10">
        <v>6</v>
      </c>
      <c r="E9" s="11" t="s">
        <v>10</v>
      </c>
    </row>
    <row r="10" spans="2:5" ht="14.25" customHeight="1" x14ac:dyDescent="0.2">
      <c r="D10" s="13"/>
      <c r="E10" s="14"/>
    </row>
    <row r="11" spans="2:5" ht="18.75" customHeight="1" x14ac:dyDescent="0.2">
      <c r="B11" s="161" t="s">
        <v>11</v>
      </c>
      <c r="D11" s="10">
        <v>1</v>
      </c>
      <c r="E11" s="11" t="s">
        <v>12</v>
      </c>
    </row>
    <row r="12" spans="2:5" ht="51.75" customHeight="1" x14ac:dyDescent="0.2">
      <c r="B12" s="158"/>
      <c r="D12" s="10">
        <v>2</v>
      </c>
      <c r="E12" s="11" t="s">
        <v>5</v>
      </c>
    </row>
    <row r="13" spans="2:5" ht="21" customHeight="1" x14ac:dyDescent="0.2">
      <c r="B13" s="158"/>
      <c r="D13" s="10">
        <v>3</v>
      </c>
      <c r="E13" s="11" t="s">
        <v>13</v>
      </c>
    </row>
    <row r="14" spans="2:5" ht="14.25" customHeight="1" x14ac:dyDescent="0.2">
      <c r="B14" s="158"/>
      <c r="D14" s="10">
        <v>4</v>
      </c>
      <c r="E14" s="11" t="s">
        <v>14</v>
      </c>
    </row>
    <row r="15" spans="2:5" ht="14.25" customHeight="1" x14ac:dyDescent="0.2">
      <c r="B15" s="158"/>
      <c r="D15" s="10"/>
      <c r="E15" s="15" t="s">
        <v>15</v>
      </c>
    </row>
    <row r="16" spans="2:5" ht="14.25" customHeight="1" x14ac:dyDescent="0.2">
      <c r="B16" s="158"/>
      <c r="D16" s="10"/>
      <c r="E16" s="16" t="s">
        <v>16</v>
      </c>
    </row>
    <row r="17" spans="2:5" ht="14.25" customHeight="1" x14ac:dyDescent="0.2">
      <c r="B17" s="158"/>
      <c r="D17" s="10"/>
      <c r="E17" s="15" t="s">
        <v>17</v>
      </c>
    </row>
    <row r="18" spans="2:5" ht="28.5" customHeight="1" x14ac:dyDescent="0.2">
      <c r="B18" s="158"/>
      <c r="D18" s="10"/>
      <c r="E18" s="15" t="s">
        <v>18</v>
      </c>
    </row>
    <row r="19" spans="2:5" ht="14.25" customHeight="1" x14ac:dyDescent="0.2">
      <c r="D19" s="17"/>
      <c r="E19" s="14"/>
    </row>
    <row r="20" spans="2:5" ht="19.5" customHeight="1" x14ac:dyDescent="0.2">
      <c r="B20" s="157" t="s">
        <v>19</v>
      </c>
      <c r="D20" s="10">
        <v>1</v>
      </c>
      <c r="E20" s="11" t="s">
        <v>20</v>
      </c>
    </row>
    <row r="21" spans="2:5" ht="19.5" customHeight="1" x14ac:dyDescent="0.2">
      <c r="B21" s="158"/>
      <c r="D21" s="10">
        <v>2</v>
      </c>
      <c r="E21" s="11" t="s">
        <v>21</v>
      </c>
    </row>
    <row r="22" spans="2:5" ht="36" customHeight="1" x14ac:dyDescent="0.2">
      <c r="B22" s="158"/>
      <c r="D22" s="10">
        <v>3</v>
      </c>
      <c r="E22" s="11" t="s">
        <v>22</v>
      </c>
    </row>
    <row r="23" spans="2:5" s="18" customFormat="1" ht="29.25" customHeight="1" x14ac:dyDescent="0.2">
      <c r="B23" s="159"/>
      <c r="D23" s="10">
        <v>4</v>
      </c>
      <c r="E23" s="11" t="s">
        <v>23</v>
      </c>
    </row>
    <row r="24" spans="2:5" s="18" customFormat="1" ht="21.75" customHeight="1" x14ac:dyDescent="0.2">
      <c r="B24" s="159"/>
      <c r="D24" s="10">
        <v>5</v>
      </c>
      <c r="E24" s="11" t="s">
        <v>24</v>
      </c>
    </row>
    <row r="25" spans="2:5" s="18" customFormat="1" ht="33" customHeight="1" x14ac:dyDescent="0.2">
      <c r="B25" s="159"/>
      <c r="D25" s="10">
        <v>6</v>
      </c>
      <c r="E25" s="11" t="s">
        <v>25</v>
      </c>
    </row>
    <row r="26" spans="2:5" s="18" customFormat="1" ht="34.5" customHeight="1" x14ac:dyDescent="0.2">
      <c r="B26" s="159"/>
      <c r="D26" s="10">
        <v>7</v>
      </c>
      <c r="E26" s="11" t="s">
        <v>26</v>
      </c>
    </row>
    <row r="27" spans="2:5" s="18" customFormat="1" ht="14.25" customHeight="1" x14ac:dyDescent="0.2">
      <c r="B27" s="159"/>
      <c r="D27" s="10">
        <v>8</v>
      </c>
      <c r="E27" s="11" t="s">
        <v>27</v>
      </c>
    </row>
    <row r="28" spans="2:5" ht="14.25" customHeight="1" x14ac:dyDescent="0.2">
      <c r="D28" s="10"/>
    </row>
    <row r="29" spans="2:5" ht="14.25" hidden="1" customHeight="1" x14ac:dyDescent="0.2">
      <c r="D29" s="10"/>
    </row>
  </sheetData>
  <sheetProtection algorithmName="SHA-512" hashValue="mJGnR4NX3XQqXZnecnKJcbY98Pu/FQXdOUcePKYNK0YyX/alJ8nTC9Kyr8TBqdRVd2jTET8LkOXqqPlYtgAp1A==" saltValue="yOppRJgx/LbPD0FfTtX7aQ==" spinCount="100000" sheet="1" objects="1" scenarios="1" selectLockedCells="1"/>
  <mergeCells count="3">
    <mergeCell ref="B20:B27"/>
    <mergeCell ref="B4:B9"/>
    <mergeCell ref="B11:B18"/>
  </mergeCells>
  <pageMargins left="0.25" right="0.25" top="0.75" bottom="0.75" header="0.511811023622047" footer="0.511811023622047"/>
  <pageSetup fitToHeight="0"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S21"/>
  <sheetViews>
    <sheetView showGridLines="0" showRowColHeaders="0" rightToLeft="1" zoomScaleNormal="100" workbookViewId="0">
      <selection activeCell="D12" sqref="D12:R12"/>
    </sheetView>
  </sheetViews>
  <sheetFormatPr baseColWidth="10" defaultColWidth="0" defaultRowHeight="12.75" zeroHeight="1" x14ac:dyDescent="0.2"/>
  <cols>
    <col min="1" max="1" width="1.140625" style="19" customWidth="1"/>
    <col min="2" max="2" width="2.5703125" style="19" customWidth="1"/>
    <col min="3" max="3" width="12" style="19" customWidth="1"/>
    <col min="4" max="4" width="3.85546875" style="19" customWidth="1"/>
    <col min="5" max="5" width="26.5703125" style="20" customWidth="1"/>
    <col min="6" max="6" width="0.85546875" style="20" customWidth="1"/>
    <col min="7" max="7" width="3.85546875" style="19" customWidth="1"/>
    <col min="8" max="8" width="26.5703125" style="20" customWidth="1"/>
    <col min="9" max="9" width="0.85546875" style="20" customWidth="1"/>
    <col min="10" max="10" width="3.7109375" style="19" customWidth="1"/>
    <col min="11" max="11" width="26.5703125" style="20" customWidth="1"/>
    <col min="12" max="12" width="0.85546875" style="20" customWidth="1"/>
    <col min="13" max="13" width="3.7109375" style="19" customWidth="1"/>
    <col min="14" max="14" width="26.5703125" style="20" customWidth="1"/>
    <col min="15" max="15" width="0.85546875" style="20" customWidth="1"/>
    <col min="16" max="16" width="3.7109375" style="19" customWidth="1"/>
    <col min="17" max="17" width="26.5703125" style="20" customWidth="1"/>
    <col min="18" max="18" width="12.42578125" style="19" customWidth="1"/>
    <col min="19" max="19" width="1.140625" style="19" customWidth="1"/>
    <col min="20" max="16384" width="8.85546875" style="19" hidden="1"/>
  </cols>
  <sheetData>
    <row r="1" spans="2:18" x14ac:dyDescent="0.2"/>
    <row r="2" spans="2:18" ht="18" customHeight="1" x14ac:dyDescent="0.25">
      <c r="B2" s="21" t="s">
        <v>28</v>
      </c>
      <c r="C2" s="22"/>
      <c r="D2" s="22"/>
      <c r="E2" s="23"/>
      <c r="F2" s="23"/>
      <c r="G2" s="24"/>
      <c r="H2" s="25"/>
      <c r="I2" s="25"/>
    </row>
    <row r="3" spans="2:18" ht="7.5" customHeight="1" x14ac:dyDescent="0.2"/>
    <row r="4" spans="2:18" ht="13.5" customHeight="1" x14ac:dyDescent="0.25">
      <c r="B4" s="26"/>
      <c r="C4" s="26"/>
      <c r="D4" s="162" t="s">
        <v>29</v>
      </c>
      <c r="E4" s="163"/>
      <c r="F4" s="19"/>
      <c r="G4" s="162" t="s">
        <v>30</v>
      </c>
      <c r="H4" s="163"/>
      <c r="I4" s="27"/>
      <c r="J4" s="162" t="s">
        <v>31</v>
      </c>
      <c r="K4" s="163"/>
      <c r="L4" s="27"/>
      <c r="M4" s="162" t="s">
        <v>32</v>
      </c>
      <c r="N4" s="163"/>
      <c r="O4" s="27"/>
      <c r="P4" s="162" t="s">
        <v>33</v>
      </c>
      <c r="Q4" s="163"/>
      <c r="R4" s="28" t="s">
        <v>34</v>
      </c>
    </row>
    <row r="5" spans="2:18" ht="69" customHeight="1" x14ac:dyDescent="0.2">
      <c r="B5" s="29">
        <v>1</v>
      </c>
      <c r="C5" s="30" t="s">
        <v>35</v>
      </c>
      <c r="D5" s="29" t="str">
        <f>IF(G5="X","N/A",IF(J5="x","N/A",IF(M5="x","N/A",IF(P5="x","N/A","x"))))</f>
        <v>x</v>
      </c>
      <c r="E5" s="31" t="s">
        <v>36</v>
      </c>
      <c r="F5" s="32"/>
      <c r="G5" s="33"/>
      <c r="H5" s="34" t="s">
        <v>37</v>
      </c>
      <c r="I5" s="32"/>
      <c r="J5" s="35" t="str">
        <f>IF($G$5="x","x","")</f>
        <v/>
      </c>
      <c r="K5" s="36" t="s">
        <v>38</v>
      </c>
      <c r="L5" s="37"/>
      <c r="M5" s="35" t="str">
        <f>IF($G$5="x","x","")</f>
        <v/>
      </c>
      <c r="N5" s="38" t="s">
        <v>39</v>
      </c>
      <c r="O5" s="39"/>
      <c r="P5" s="35" t="str">
        <f>IF($G$5="x","x","")</f>
        <v/>
      </c>
      <c r="Q5" s="38" t="s">
        <v>40</v>
      </c>
      <c r="R5" s="40" t="str">
        <f>IF(ISNUMBER(SEARCH("x",D5)),"أساسي",IF(AND((ISNUMBER(SEARCH("x",G5))),(ISNUMBER(SEARCH("x",J5))),(ISNUMBER(SEARCH("x",M5))),(ISNUMBER(SEARCH("x",P5)))),"الطليعة",IF(AND((ISNUMBER(SEARCH("x",G5))),(ISNUMBER(SEARCH("x",J5))),(ISTEXT(M5))),"متقدم",IF(AND((ISNUMBER(SEARCH("x",G5))),(ISNUMBER(SEARCH("x",J5)))),"متوسط",IF(AND((ISNUMBER(SEARCH("x",G5)))),"قيد التطوير","أساسي")))))</f>
        <v>أساسي</v>
      </c>
    </row>
    <row r="6" spans="2:18" ht="105" customHeight="1" x14ac:dyDescent="0.2">
      <c r="B6" s="41">
        <v>2</v>
      </c>
      <c r="C6" s="30" t="s">
        <v>41</v>
      </c>
      <c r="D6" s="29" t="str">
        <f>IF(G6="X","N/A",IF(J6="x","N/A",IF(M6="x","N/A",IF(P6="x","N/A","x"))))</f>
        <v>x</v>
      </c>
      <c r="E6" s="31" t="s">
        <v>42</v>
      </c>
      <c r="F6" s="32"/>
      <c r="G6" s="33"/>
      <c r="H6" s="34" t="s">
        <v>43</v>
      </c>
      <c r="I6" s="32"/>
      <c r="J6" s="33"/>
      <c r="K6" s="31" t="s">
        <v>44</v>
      </c>
      <c r="L6" s="32"/>
      <c r="M6" s="33"/>
      <c r="N6" s="42" t="s">
        <v>45</v>
      </c>
      <c r="O6" s="43"/>
      <c r="P6" s="33"/>
      <c r="Q6" s="42" t="s">
        <v>46</v>
      </c>
      <c r="R6" s="40" t="str">
        <f>IF(ISNUMBER(SEARCH("x",D6)),"أساسي",IF(AND((ISNUMBER(SEARCH("x",G6))),(ISNUMBER(SEARCH("x",J6))),(ISNUMBER(SEARCH("x",M6))),(ISNUMBER(SEARCH("x",P6)))),"الطليعة",IF(AND((ISNUMBER(SEARCH("x",G6))),(ISNUMBER(SEARCH("x",J6))),(ISTEXT(M6))),"متقدم",IF(AND((ISNUMBER(SEARCH("x",G6))),(ISNUMBER(SEARCH("x",J6)))),"متوسط",IF(AND((ISNUMBER(SEARCH("x",G6)))),"قيد التطوير","أساسي")))))</f>
        <v>أساسي</v>
      </c>
    </row>
    <row r="7" spans="2:18" ht="69" customHeight="1" x14ac:dyDescent="0.2">
      <c r="B7" s="29">
        <v>3</v>
      </c>
      <c r="C7" s="30" t="s">
        <v>47</v>
      </c>
      <c r="D7" s="29" t="str">
        <f>IF(G7="X","N/A",IF(J7="x","N/A",IF(M7="x","N/A",IF(P7="x","N/A","x"))))</f>
        <v>x</v>
      </c>
      <c r="E7" s="31" t="s">
        <v>48</v>
      </c>
      <c r="F7" s="32"/>
      <c r="G7" s="33"/>
      <c r="H7" s="34" t="s">
        <v>49</v>
      </c>
      <c r="I7" s="45"/>
      <c r="J7" s="46" t="str">
        <f>IF(G7="x","x","")</f>
        <v/>
      </c>
      <c r="K7" s="47" t="s">
        <v>38</v>
      </c>
      <c r="L7" s="43"/>
      <c r="M7" s="33"/>
      <c r="N7" s="31" t="s">
        <v>50</v>
      </c>
      <c r="O7" s="32"/>
      <c r="P7" s="48"/>
      <c r="Q7" s="31" t="s">
        <v>51</v>
      </c>
      <c r="R7" s="40" t="str">
        <f>IF(ISNUMBER(SEARCH("x",D7)),"أساسي",IF(AND((ISNUMBER(SEARCH("x",G7))),(ISNUMBER(SEARCH("x",J7))),(ISNUMBER(SEARCH("x",M7))),(ISNUMBER(SEARCH("x",P7)))),"الطليعة",IF(AND((ISNUMBER(SEARCH("x",G7))),(ISNUMBER(SEARCH("x",J7))),(ISTEXT(M7))),"متقدم",IF(AND((ISNUMBER(SEARCH("x",G7))),(ISNUMBER(SEARCH("x",J7)))),"متوسط",IF(AND((ISNUMBER(SEARCH("x",G7)))),"قيد التطوير","أساسي")))))</f>
        <v>أساسي</v>
      </c>
    </row>
    <row r="8" spans="2:18" ht="69" customHeight="1" x14ac:dyDescent="0.2">
      <c r="B8" s="29">
        <v>4</v>
      </c>
      <c r="C8" s="30" t="s">
        <v>52</v>
      </c>
      <c r="D8" s="29" t="str">
        <f>IF(G8="X","N/A",IF(J8="x","N/A",IF(M8="x","N/A",IF(P8="x","N/A","x"))))</f>
        <v>x</v>
      </c>
      <c r="E8" s="31" t="s">
        <v>53</v>
      </c>
      <c r="F8" s="32"/>
      <c r="G8" s="33"/>
      <c r="H8" s="34" t="s">
        <v>54</v>
      </c>
      <c r="I8" s="32"/>
      <c r="J8" s="33"/>
      <c r="K8" s="31" t="s">
        <v>55</v>
      </c>
      <c r="L8" s="32"/>
      <c r="M8" s="33"/>
      <c r="N8" s="49" t="s">
        <v>56</v>
      </c>
      <c r="O8" s="32"/>
      <c r="P8" s="33"/>
      <c r="Q8" s="31" t="s">
        <v>57</v>
      </c>
      <c r="R8" s="40" t="str">
        <f>IF(ISNUMBER(SEARCH("x",D8)),"أساسي",IF(AND((ISNUMBER(SEARCH("x",G8))),(ISNUMBER(SEARCH("x",J8))),(ISNUMBER(SEARCH("x",M8))),(ISNUMBER(SEARCH("x",P8)))),"الطليعة",IF(AND((ISNUMBER(SEARCH("x",G8))),(ISNUMBER(SEARCH("x",J8))),(ISTEXT(M8))),"متقدم",IF(AND((ISNUMBER(SEARCH("x",G8))),(ISNUMBER(SEARCH("x",J8)))),"متوسط",IF(AND((ISNUMBER(SEARCH("x",G8)))),"قيد التطوير","أساسي")))))</f>
        <v>أساسي</v>
      </c>
    </row>
    <row r="9" spans="2:18" ht="7.5" customHeight="1" x14ac:dyDescent="0.2">
      <c r="B9" s="50"/>
      <c r="C9" s="50"/>
      <c r="D9" s="51"/>
      <c r="E9" s="50"/>
      <c r="F9" s="50"/>
      <c r="G9" s="52"/>
      <c r="H9" s="50"/>
      <c r="I9" s="50"/>
      <c r="J9" s="52"/>
      <c r="K9" s="50"/>
      <c r="L9" s="50"/>
      <c r="M9" s="52"/>
      <c r="N9" s="50"/>
      <c r="O9" s="50"/>
      <c r="P9" s="52"/>
      <c r="Q9" s="53"/>
      <c r="R9" s="54"/>
    </row>
    <row r="10" spans="2:18" ht="31.5" customHeight="1" x14ac:dyDescent="0.2">
      <c r="B10" s="55"/>
      <c r="C10" s="55"/>
      <c r="D10" s="55"/>
      <c r="G10" s="55"/>
      <c r="J10" s="55"/>
      <c r="M10" s="55"/>
      <c r="N10" s="23"/>
      <c r="O10" s="23"/>
      <c r="P10" s="56"/>
      <c r="Q10" s="57" t="s">
        <v>58</v>
      </c>
      <c r="R10" s="58" t="str">
        <f>IF(OR(R5="Missing Information",R6="Missing Information",R7="Missing Information",R8="Missing Information"),"MISSING INFORMATION",IF(OR(R5="ERROR",R6="ERROR",R7="ERROR",R8="ERROR"),"Fix Error",IF(OR(R5="أساسي",R6="أساسي",R7="أساسي",R8="أساسي"),"أساسي",IF(OR(R5="قيد التطوير",R6="قيد التطوير",R7="قيد التطوير",R8="قيد التطوير"),"قيد التطوير",IF(OR(R5="متوسط",R6="متوسط",R7="متوسط",R8="متوسط"),"متوسط",IF(OR(R5="متقدم",R6="متقدم",R7="متقدم",R8="متقدم"),"متقدم",IF(OR(R5="الطليعة",R6="الطليعة",R7="الطليعة",R8="الطليعة"),"الطليعة","Pending Results")))))))</f>
        <v>أساسي</v>
      </c>
    </row>
    <row r="11" spans="2:18" ht="13.5" customHeight="1" x14ac:dyDescent="0.2">
      <c r="E11" s="59"/>
      <c r="F11" s="59"/>
    </row>
    <row r="12" spans="2:18" ht="69" customHeight="1" x14ac:dyDescent="0.25">
      <c r="B12" s="169" t="s">
        <v>59</v>
      </c>
      <c r="C12" s="170"/>
      <c r="D12" s="166"/>
      <c r="E12" s="167"/>
      <c r="F12" s="167"/>
      <c r="G12" s="167"/>
      <c r="H12" s="167"/>
      <c r="I12" s="167"/>
      <c r="J12" s="167"/>
      <c r="K12" s="167"/>
      <c r="L12" s="167"/>
      <c r="M12" s="167"/>
      <c r="N12" s="167"/>
      <c r="O12" s="167"/>
      <c r="P12" s="167"/>
      <c r="Q12" s="167"/>
      <c r="R12" s="168"/>
    </row>
    <row r="13" spans="2:18" ht="9" customHeight="1" x14ac:dyDescent="0.2"/>
    <row r="14" spans="2:18" ht="12.75" customHeight="1" x14ac:dyDescent="0.2">
      <c r="B14" s="60" t="s">
        <v>60</v>
      </c>
    </row>
    <row r="15" spans="2:18" ht="12.75" customHeight="1" x14ac:dyDescent="0.2">
      <c r="B15" s="61" t="s">
        <v>61</v>
      </c>
    </row>
    <row r="16" spans="2:18" ht="12.75" customHeight="1" x14ac:dyDescent="0.2">
      <c r="B16" s="62" t="s">
        <v>62</v>
      </c>
    </row>
    <row r="17" spans="2:18" ht="12.75" customHeight="1" x14ac:dyDescent="0.2">
      <c r="B17" s="61" t="s">
        <v>63</v>
      </c>
    </row>
    <row r="18" spans="2:18" ht="12.75" customHeight="1" x14ac:dyDescent="0.2">
      <c r="B18" s="61" t="s">
        <v>64</v>
      </c>
    </row>
    <row r="19" spans="2:18" ht="12.75" customHeight="1" x14ac:dyDescent="0.2">
      <c r="B19" s="61" t="s">
        <v>65</v>
      </c>
    </row>
    <row r="20" spans="2:18" s="44" customFormat="1" ht="28.5" customHeight="1" x14ac:dyDescent="0.2">
      <c r="B20" s="164" t="s">
        <v>66</v>
      </c>
      <c r="C20" s="165"/>
      <c r="D20" s="165"/>
      <c r="E20" s="165"/>
      <c r="F20" s="165"/>
      <c r="G20" s="165"/>
      <c r="H20" s="165"/>
      <c r="I20" s="165"/>
      <c r="J20" s="165"/>
      <c r="K20" s="165"/>
      <c r="L20" s="165"/>
      <c r="M20" s="165"/>
      <c r="N20" s="165"/>
      <c r="O20" s="165"/>
      <c r="P20" s="165"/>
      <c r="Q20" s="165"/>
      <c r="R20" s="165"/>
    </row>
    <row r="21" spans="2:18" ht="12.75" customHeight="1" x14ac:dyDescent="0.2">
      <c r="B21" s="61"/>
    </row>
  </sheetData>
  <sheetProtection algorithmName="SHA-512" hashValue="pf/hzFWBh+WhfsZDEIko0gzjfXgIQMRcdomu1Kq/TTgoydnxzRPwlV9GP9wGuzcgTIufyZyohAWGcOUTY0BA8w==" saltValue="RV2xqC2W0hzUbnDkl3MDpg==" spinCount="100000" sheet="1" objects="1" scenarios="1" selectLockedCells="1"/>
  <mergeCells count="8">
    <mergeCell ref="D4:E4"/>
    <mergeCell ref="B20:R20"/>
    <mergeCell ref="G4:H4"/>
    <mergeCell ref="J4:K4"/>
    <mergeCell ref="D12:R12"/>
    <mergeCell ref="P4:Q4"/>
    <mergeCell ref="M4:N4"/>
    <mergeCell ref="B12:C12"/>
  </mergeCells>
  <conditionalFormatting sqref="D5:E5">
    <cfRule type="expression" dxfId="135" priority="26">
      <formula>$D$5="N/A"</formula>
    </cfRule>
    <cfRule type="expression" dxfId="134" priority="27">
      <formula>$D$5="x"</formula>
    </cfRule>
  </conditionalFormatting>
  <conditionalFormatting sqref="D6:E6">
    <cfRule type="expression" dxfId="133" priority="24">
      <formula>$D$6="N/A"</formula>
    </cfRule>
    <cfRule type="expression" dxfId="132" priority="25">
      <formula>$D$6="x"</formula>
    </cfRule>
  </conditionalFormatting>
  <conditionalFormatting sqref="D7:E7">
    <cfRule type="expression" dxfId="131" priority="22">
      <formula>$D$7="N/A"</formula>
    </cfRule>
    <cfRule type="expression" dxfId="130" priority="23">
      <formula>$D$7="x"</formula>
    </cfRule>
  </conditionalFormatting>
  <conditionalFormatting sqref="D8:E8">
    <cfRule type="expression" dxfId="129" priority="8">
      <formula>$D$8="N/A"</formula>
    </cfRule>
    <cfRule type="expression" dxfId="128" priority="9">
      <formula>$D$6="x"</formula>
    </cfRule>
    <cfRule type="expression" dxfId="127" priority="10">
      <formula>$D$8="x"</formula>
    </cfRule>
  </conditionalFormatting>
  <conditionalFormatting sqref="G5:H7">
    <cfRule type="expression" dxfId="126" priority="11">
      <formula>$G5="x"</formula>
    </cfRule>
  </conditionalFormatting>
  <conditionalFormatting sqref="G7:H7">
    <cfRule type="expression" dxfId="125" priority="31">
      <formula>$G$7="x"</formula>
    </cfRule>
  </conditionalFormatting>
  <conditionalFormatting sqref="G8:H8">
    <cfRule type="expression" dxfId="124" priority="29">
      <formula>$G$8="x"</formula>
    </cfRule>
  </conditionalFormatting>
  <conditionalFormatting sqref="J5">
    <cfRule type="expression" dxfId="123" priority="18">
      <formula>$J$5="N/A"</formula>
    </cfRule>
    <cfRule type="expression" dxfId="122" priority="19">
      <formula>$J$5="x"</formula>
    </cfRule>
  </conditionalFormatting>
  <conditionalFormatting sqref="J6:K6">
    <cfRule type="expression" dxfId="121" priority="30">
      <formula>$J$6="x"</formula>
    </cfRule>
  </conditionalFormatting>
  <conditionalFormatting sqref="J7:K7">
    <cfRule type="expression" dxfId="120" priority="4">
      <formula>$J$7="x"</formula>
    </cfRule>
    <cfRule type="expression" dxfId="119" priority="5">
      <formula>$J$7=""</formula>
    </cfRule>
  </conditionalFormatting>
  <conditionalFormatting sqref="J8:K8">
    <cfRule type="expression" dxfId="118" priority="3">
      <formula>$J$8="x"</formula>
    </cfRule>
  </conditionalFormatting>
  <conditionalFormatting sqref="K5">
    <cfRule type="expression" dxfId="117" priority="17">
      <formula>$G$5="x"</formula>
    </cfRule>
  </conditionalFormatting>
  <conditionalFormatting sqref="M5:N5">
    <cfRule type="expression" dxfId="116" priority="20">
      <formula>$M$5="x"</formula>
    </cfRule>
    <cfRule type="expression" dxfId="115" priority="21">
      <formula>$M6=""</formula>
    </cfRule>
  </conditionalFormatting>
  <conditionalFormatting sqref="M6:N6">
    <cfRule type="expression" dxfId="114" priority="2">
      <formula>$M$6="x"</formula>
    </cfRule>
  </conditionalFormatting>
  <conditionalFormatting sqref="M7:N7">
    <cfRule type="expression" dxfId="113" priority="15">
      <formula>$M$7="N/A"</formula>
    </cfRule>
    <cfRule type="expression" dxfId="112" priority="16">
      <formula>$M7="x"</formula>
    </cfRule>
  </conditionalFormatting>
  <conditionalFormatting sqref="M8:N8">
    <cfRule type="expression" dxfId="111" priority="28">
      <formula>$M$8="x"</formula>
    </cfRule>
  </conditionalFormatting>
  <conditionalFormatting sqref="P5">
    <cfRule type="expression" dxfId="110" priority="6">
      <formula>$G$5="x"</formula>
    </cfRule>
  </conditionalFormatting>
  <conditionalFormatting sqref="P6:Q6">
    <cfRule type="expression" dxfId="109" priority="32">
      <formula>$P$6="x"</formula>
    </cfRule>
  </conditionalFormatting>
  <conditionalFormatting sqref="P7:Q7">
    <cfRule type="expression" dxfId="108" priority="13">
      <formula>$P$7="x"</formula>
    </cfRule>
    <cfRule type="expression" dxfId="107" priority="14">
      <formula>$P7="x"</formula>
    </cfRule>
  </conditionalFormatting>
  <conditionalFormatting sqref="P8:Q8">
    <cfRule type="expression" dxfId="106" priority="12">
      <formula>$P$8="x"</formula>
    </cfRule>
  </conditionalFormatting>
  <conditionalFormatting sqref="Q5">
    <cfRule type="expression" dxfId="105" priority="7">
      <formula>$M5="x"</formula>
    </cfRule>
  </conditionalFormatting>
  <dataValidations count="1">
    <dataValidation type="textLength" showErrorMessage="1" error="يُرجى إدخال &quot;x&quot; واحد أو ترك المساحة فارغة." prompt="يُرجى كتابة &quot;x&quot; واحد ثم &quot;ENTER&quot; (إدخال) إذا كان هذا المعيار ينطبق على NITAG." sqref="G5:G8 J6 J8 M6:M8 P6:P7" xr:uid="{00000000-0002-0000-0200-000000000000}">
      <formula1>1</formula1>
      <formula2>1</formula2>
    </dataValidation>
  </dataValidations>
  <pageMargins left="0.25" right="0.25" top="0.75" bottom="0.75" header="0.511811023622047" footer="0.511811023622047"/>
  <pageSetup fitToHeight="0" orientation="landscape"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S20"/>
  <sheetViews>
    <sheetView showGridLines="0" showRowColHeaders="0" rightToLeft="1" zoomScaleNormal="100" workbookViewId="0">
      <selection activeCell="M6" sqref="M6"/>
    </sheetView>
  </sheetViews>
  <sheetFormatPr baseColWidth="10" defaultColWidth="0" defaultRowHeight="12.75" zeroHeight="1" x14ac:dyDescent="0.2"/>
  <cols>
    <col min="1" max="1" width="1.140625" style="19" customWidth="1"/>
    <col min="2" max="2" width="2.5703125" style="19" customWidth="1"/>
    <col min="3" max="3" width="12" style="19" customWidth="1"/>
    <col min="4" max="4" width="3.85546875" style="19" customWidth="1"/>
    <col min="5" max="5" width="26.5703125" style="20" customWidth="1"/>
    <col min="6" max="6" width="0.85546875" style="20" customWidth="1"/>
    <col min="7" max="7" width="3.85546875" style="19" customWidth="1"/>
    <col min="8" max="8" width="26.5703125" style="20" customWidth="1"/>
    <col min="9" max="9" width="0.85546875" style="20" customWidth="1"/>
    <col min="10" max="10" width="3.7109375" style="19" customWidth="1"/>
    <col min="11" max="11" width="26.5703125" style="20" customWidth="1"/>
    <col min="12" max="12" width="0.85546875" style="20" customWidth="1"/>
    <col min="13" max="13" width="3.7109375" style="19" customWidth="1"/>
    <col min="14" max="14" width="26.5703125" style="20" customWidth="1"/>
    <col min="15" max="15" width="0.85546875" style="20" customWidth="1"/>
    <col min="16" max="16" width="3.7109375" style="19" customWidth="1"/>
    <col min="17" max="17" width="26.5703125" style="20" customWidth="1"/>
    <col min="18" max="18" width="12.42578125" style="19" customWidth="1"/>
    <col min="19" max="19" width="1" style="19" customWidth="1"/>
    <col min="20" max="16384" width="8.85546875" style="19" hidden="1"/>
  </cols>
  <sheetData>
    <row r="1" spans="2:18" x14ac:dyDescent="0.2"/>
    <row r="2" spans="2:18" ht="18" customHeight="1" x14ac:dyDescent="0.25">
      <c r="B2" s="63" t="s">
        <v>67</v>
      </c>
      <c r="C2" s="22"/>
      <c r="D2" s="22"/>
      <c r="E2" s="23"/>
      <c r="F2" s="23"/>
      <c r="G2" s="22"/>
      <c r="H2" s="64"/>
      <c r="I2" s="64"/>
    </row>
    <row r="3" spans="2:18" ht="7.5" customHeight="1" x14ac:dyDescent="0.2"/>
    <row r="4" spans="2:18" ht="13.5" customHeight="1" x14ac:dyDescent="0.25">
      <c r="B4" s="26"/>
      <c r="C4" s="26"/>
      <c r="D4" s="162" t="s">
        <v>29</v>
      </c>
      <c r="E4" s="163"/>
      <c r="F4" s="27"/>
      <c r="G4" s="162" t="s">
        <v>30</v>
      </c>
      <c r="H4" s="163"/>
      <c r="I4" s="27"/>
      <c r="J4" s="162" t="s">
        <v>31</v>
      </c>
      <c r="K4" s="163"/>
      <c r="L4" s="27"/>
      <c r="M4" s="162" t="s">
        <v>32</v>
      </c>
      <c r="N4" s="163"/>
      <c r="O4" s="27"/>
      <c r="P4" s="162" t="s">
        <v>33</v>
      </c>
      <c r="Q4" s="163"/>
      <c r="R4" s="28" t="s">
        <v>34</v>
      </c>
    </row>
    <row r="5" spans="2:18" ht="114.75" customHeight="1" x14ac:dyDescent="0.2">
      <c r="B5" s="29">
        <v>1</v>
      </c>
      <c r="C5" s="30" t="s">
        <v>68</v>
      </c>
      <c r="D5" s="29" t="str">
        <f>IF(G5="X","N/A",IF(J5="x","N/A",IF(M5="x","N/A",IF(P5="x","N/A","x"))))</f>
        <v>x</v>
      </c>
      <c r="E5" s="65" t="s">
        <v>69</v>
      </c>
      <c r="F5" s="32"/>
      <c r="G5" s="33"/>
      <c r="H5" s="31" t="s">
        <v>70</v>
      </c>
      <c r="I5" s="32"/>
      <c r="J5" s="33"/>
      <c r="K5" s="31" t="s">
        <v>71</v>
      </c>
      <c r="L5" s="32"/>
      <c r="M5" s="33"/>
      <c r="N5" s="31" t="s">
        <v>72</v>
      </c>
      <c r="O5" s="32"/>
      <c r="P5" s="33"/>
      <c r="Q5" s="31" t="s">
        <v>73</v>
      </c>
      <c r="R5" s="40" t="str">
        <f>IF(ISNUMBER(SEARCH("x",D5)),"أساسي",IF(AND((ISNUMBER(SEARCH("x",G5))),(ISNUMBER(SEARCH("x",J5))),(ISNUMBER(SEARCH("x",M5))),(ISNUMBER(SEARCH("x",P5)))),"الطليعة",IF(AND((ISNUMBER(SEARCH("x",G5))),(ISNUMBER(SEARCH("x",J5))),(ISTEXT(M5))),"متقدم",IF(AND((ISNUMBER(SEARCH("x",G5))),(ISNUMBER(SEARCH("x",J5)))),"متوسط",IF(AND((ISNUMBER(SEARCH("x",G5)))),"قيد التطوير","أساسي")))))</f>
        <v>أساسي</v>
      </c>
    </row>
    <row r="6" spans="2:18" ht="114.75" customHeight="1" x14ac:dyDescent="0.2">
      <c r="B6" s="29">
        <v>2</v>
      </c>
      <c r="C6" s="30" t="s">
        <v>74</v>
      </c>
      <c r="D6" s="29" t="str">
        <f>IF(G6="X","N/A",IF(J6="x","N/A",IF(M6="x","N/A",IF(P6="x","N/A","x"))))</f>
        <v>x</v>
      </c>
      <c r="E6" s="65" t="s">
        <v>75</v>
      </c>
      <c r="F6" s="32"/>
      <c r="G6" s="33"/>
      <c r="H6" s="34" t="s">
        <v>76</v>
      </c>
      <c r="I6" s="32"/>
      <c r="J6" s="33"/>
      <c r="K6" s="34" t="s">
        <v>77</v>
      </c>
      <c r="L6" s="32"/>
      <c r="M6" s="33"/>
      <c r="N6" s="31" t="s">
        <v>78</v>
      </c>
      <c r="O6" s="32"/>
      <c r="P6" s="33"/>
      <c r="Q6" s="42" t="s">
        <v>79</v>
      </c>
      <c r="R6" s="40" t="str">
        <f>IF(ISNUMBER(SEARCH("x",D6)),"أساسي",IF(AND((ISNUMBER(SEARCH("x",G6))),(ISNUMBER(SEARCH("x",J6))),(ISNUMBER(SEARCH("x",M6))),(ISNUMBER(SEARCH("x",P6)))),"الطليعة",IF(AND((ISNUMBER(SEARCH("x",G6))),(ISNUMBER(SEARCH("x",J6))),(ISTEXT(M6))),"متقدم",IF(AND((ISNUMBER(SEARCH("x",G6))),(ISNUMBER(SEARCH("x",J6)))),"متوسط",IF(AND((ISNUMBER(SEARCH("x",G6)))),"قيد التطوير","أساسي")))))</f>
        <v>أساسي</v>
      </c>
    </row>
    <row r="7" spans="2:18" ht="114.75" customHeight="1" x14ac:dyDescent="0.2">
      <c r="B7" s="29">
        <v>3</v>
      </c>
      <c r="C7" s="30" t="s">
        <v>80</v>
      </c>
      <c r="D7" s="29" t="str">
        <f>IF(G7="X","N/A",IF(J7="x","N/A",IF(M7="x","N/A",IF(P7="x","N/A","x"))))</f>
        <v>x</v>
      </c>
      <c r="E7" s="66" t="s">
        <v>81</v>
      </c>
      <c r="F7" s="32"/>
      <c r="G7" s="33"/>
      <c r="H7" s="34" t="s">
        <v>82</v>
      </c>
      <c r="I7" s="32"/>
      <c r="J7" s="67" t="str">
        <f>IF(G7="x","x","")</f>
        <v/>
      </c>
      <c r="K7" s="68" t="s">
        <v>38</v>
      </c>
      <c r="L7" s="37"/>
      <c r="M7" s="67" t="str">
        <f>IF(G7="x","x","")</f>
        <v/>
      </c>
      <c r="N7" s="68" t="s">
        <v>39</v>
      </c>
      <c r="O7" s="37"/>
      <c r="P7" s="67" t="str">
        <f>IF(G7="x","x","")</f>
        <v/>
      </c>
      <c r="Q7" s="68" t="s">
        <v>40</v>
      </c>
      <c r="R7" s="40" t="str">
        <f>IF(ISNUMBER(SEARCH("x",D7)),"أساسي",IF(AND((ISNUMBER(SEARCH("x",G7))),(ISNUMBER(SEARCH("x",J7))),(ISNUMBER(SEARCH("x",M7))),(ISNUMBER(SEARCH("x",P7)))),"الطليعة",IF(AND((ISNUMBER(SEARCH("x",G7))),(ISNUMBER(SEARCH("x",J7))),(ISTEXT(M7))),"متقدم",IF(AND((ISNUMBER(SEARCH("x",G7))),(ISNUMBER(SEARCH("x",J7)))),"متوسط",IF(AND((ISNUMBER(SEARCH("x",G7)))),"قيد التطوير","أساسي")))))</f>
        <v>أساسي</v>
      </c>
    </row>
    <row r="8" spans="2:18" ht="7.5" customHeight="1" x14ac:dyDescent="0.2">
      <c r="B8" s="50"/>
      <c r="C8" s="50"/>
      <c r="D8" s="51"/>
      <c r="E8" s="50"/>
      <c r="F8" s="50"/>
      <c r="G8" s="52"/>
      <c r="H8" s="50"/>
      <c r="I8" s="50"/>
      <c r="J8" s="52"/>
      <c r="K8" s="50"/>
      <c r="L8" s="50"/>
      <c r="M8" s="52"/>
      <c r="N8" s="50"/>
      <c r="O8" s="50"/>
      <c r="P8" s="52"/>
      <c r="Q8" s="53"/>
      <c r="R8" s="54"/>
    </row>
    <row r="9" spans="2:18" ht="15" customHeight="1" x14ac:dyDescent="0.2">
      <c r="B9" s="55"/>
      <c r="C9" s="55"/>
      <c r="D9" s="55"/>
      <c r="G9" s="55"/>
      <c r="J9" s="55"/>
      <c r="M9" s="55"/>
      <c r="N9" s="23"/>
      <c r="O9" s="23"/>
      <c r="P9" s="69"/>
      <c r="Q9" s="57" t="s">
        <v>58</v>
      </c>
      <c r="R9" s="58" t="str">
        <f>IF(OR(R5="Missing Information",R6="Missing Information",R7="Missing Information"),"MISSING INFORMATION",IF(OR(R5="ERROR",R6="ERROR",R7="ERROR"),"Fix Error",IF(OR(R5="أساسي",R6="أساسي",R7="أساسي"),"أساسي",IF(OR(R5="قيد التطوير",R6="قيد التطوير",R7="قيد التطوير"),"قيد التطوير",IF(OR(R5="متوسط",R6="متوسط",R7="متوسط"),"متوسط",IF(OR(R5="متقدم",R6="متقدم",R7="متقدم"),"متقدم",IF(OR(R5="الطليعة",R6="الطليعة",R7="الطليعة"),"الطليعة","Pending Results")))))))</f>
        <v>أساسي</v>
      </c>
    </row>
    <row r="10" spans="2:18" ht="13.5" customHeight="1" x14ac:dyDescent="0.2">
      <c r="E10" s="59"/>
      <c r="F10" s="59"/>
    </row>
    <row r="11" spans="2:18" ht="69" customHeight="1" x14ac:dyDescent="0.25">
      <c r="B11" s="169" t="s">
        <v>59</v>
      </c>
      <c r="C11" s="170"/>
      <c r="D11" s="171"/>
      <c r="E11" s="167"/>
      <c r="F11" s="167"/>
      <c r="G11" s="167"/>
      <c r="H11" s="167"/>
      <c r="I11" s="167"/>
      <c r="J11" s="167"/>
      <c r="K11" s="167"/>
      <c r="L11" s="167"/>
      <c r="M11" s="167"/>
      <c r="N11" s="167"/>
      <c r="O11" s="167"/>
      <c r="P11" s="167"/>
      <c r="Q11" s="167"/>
      <c r="R11" s="168"/>
    </row>
    <row r="12" spans="2:18" ht="9" customHeight="1" x14ac:dyDescent="0.2"/>
    <row r="13" spans="2:18" ht="12.75" customHeight="1" x14ac:dyDescent="0.2">
      <c r="B13" s="60" t="s">
        <v>60</v>
      </c>
    </row>
    <row r="14" spans="2:18" ht="12.75" customHeight="1" x14ac:dyDescent="0.2">
      <c r="B14" s="61" t="s">
        <v>61</v>
      </c>
    </row>
    <row r="15" spans="2:18" ht="12.75" customHeight="1" x14ac:dyDescent="0.2">
      <c r="B15" s="62" t="s">
        <v>62</v>
      </c>
    </row>
    <row r="16" spans="2:18" ht="12.75" customHeight="1" x14ac:dyDescent="0.2">
      <c r="B16" s="61" t="s">
        <v>63</v>
      </c>
    </row>
    <row r="17" spans="2:18" ht="12.75" customHeight="1" x14ac:dyDescent="0.2">
      <c r="B17" s="61" t="s">
        <v>64</v>
      </c>
    </row>
    <row r="18" spans="2:18" ht="12.75" customHeight="1" x14ac:dyDescent="0.2">
      <c r="B18" s="61" t="s">
        <v>65</v>
      </c>
    </row>
    <row r="19" spans="2:18" s="44" customFormat="1" ht="28.5" customHeight="1" x14ac:dyDescent="0.2">
      <c r="B19" s="164" t="s">
        <v>66</v>
      </c>
      <c r="C19" s="165"/>
      <c r="D19" s="165"/>
      <c r="E19" s="165"/>
      <c r="F19" s="165"/>
      <c r="G19" s="165"/>
      <c r="H19" s="165"/>
      <c r="I19" s="165"/>
      <c r="J19" s="165"/>
      <c r="K19" s="165"/>
      <c r="L19" s="165"/>
      <c r="M19" s="165"/>
      <c r="N19" s="165"/>
      <c r="O19" s="165"/>
      <c r="P19" s="165"/>
      <c r="Q19" s="165"/>
      <c r="R19" s="165"/>
    </row>
    <row r="20" spans="2:18" ht="12.75" customHeight="1" x14ac:dyDescent="0.2">
      <c r="B20" s="61"/>
    </row>
  </sheetData>
  <sheetProtection algorithmName="SHA-512" hashValue="atHEUTJH1esquzdE0erAWKDLjs2Hn9LW6+R8KYWxrQmSXMWCyeHHXGDpFWm5lrOko8qBtWleVa5amPbMGG/VgQ==" saltValue="1GMYskCW1msmUjSUebWV5A==" spinCount="100000" sheet="1" objects="1" scenarios="1" selectLockedCells="1"/>
  <mergeCells count="8">
    <mergeCell ref="B19:R19"/>
    <mergeCell ref="M4:N4"/>
    <mergeCell ref="G4:H4"/>
    <mergeCell ref="P4:Q4"/>
    <mergeCell ref="J4:K4"/>
    <mergeCell ref="D11:R11"/>
    <mergeCell ref="B11:C11"/>
    <mergeCell ref="D4:E4"/>
  </mergeCells>
  <conditionalFormatting sqref="D5:E5 D7:E7">
    <cfRule type="expression" dxfId="104" priority="16">
      <formula>$D$7="N/A"</formula>
    </cfRule>
    <cfRule type="expression" dxfId="103" priority="17">
      <formula>$D$7="x"</formula>
    </cfRule>
  </conditionalFormatting>
  <conditionalFormatting sqref="D6:E6">
    <cfRule type="expression" dxfId="102" priority="4">
      <formula>$D$6="n/A"</formula>
    </cfRule>
    <cfRule type="expression" dxfId="101" priority="5">
      <formula>$D$6="x"</formula>
    </cfRule>
  </conditionalFormatting>
  <conditionalFormatting sqref="G5:H5">
    <cfRule type="expression" dxfId="100" priority="11">
      <formula>$G$5="x"</formula>
    </cfRule>
  </conditionalFormatting>
  <conditionalFormatting sqref="G6:H6">
    <cfRule type="expression" dxfId="99" priority="7">
      <formula>$G$6="x"</formula>
    </cfRule>
  </conditionalFormatting>
  <conditionalFormatting sqref="G7:H7">
    <cfRule type="expression" dxfId="98" priority="12">
      <formula>$G$7="x"</formula>
    </cfRule>
    <cfRule type="expression" dxfId="97" priority="13">
      <formula>$G$7="N/A"</formula>
    </cfRule>
  </conditionalFormatting>
  <conditionalFormatting sqref="J5:L5">
    <cfRule type="expression" dxfId="96" priority="10">
      <formula>$J$5="x"</formula>
    </cfRule>
  </conditionalFormatting>
  <conditionalFormatting sqref="J6:L6">
    <cfRule type="expression" dxfId="95" priority="6">
      <formula>$J$6="x"</formula>
    </cfRule>
  </conditionalFormatting>
  <conditionalFormatting sqref="J7:O7">
    <cfRule type="expression" dxfId="94" priority="15">
      <formula>$M$7="x"</formula>
    </cfRule>
  </conditionalFormatting>
  <conditionalFormatting sqref="J7:Q7">
    <cfRule type="expression" dxfId="93" priority="14">
      <formula>$P$7="x"</formula>
    </cfRule>
  </conditionalFormatting>
  <conditionalFormatting sqref="M5:O5">
    <cfRule type="expression" dxfId="92" priority="2">
      <formula>$M$5="x"</formula>
    </cfRule>
  </conditionalFormatting>
  <conditionalFormatting sqref="M6:O6">
    <cfRule type="expression" dxfId="91" priority="9">
      <formula>$M$6="x"</formula>
    </cfRule>
  </conditionalFormatting>
  <conditionalFormatting sqref="P5:Q5">
    <cfRule type="expression" dxfId="90" priority="8">
      <formula>$P$5="x"</formula>
    </cfRule>
  </conditionalFormatting>
  <conditionalFormatting sqref="P6:Q6">
    <cfRule type="expression" dxfId="89" priority="3">
      <formula>$P$6="x"</formula>
    </cfRule>
  </conditionalFormatting>
  <dataValidations count="1">
    <dataValidation type="textLength" operator="equal" showErrorMessage="1" error="يُرجى إدخال &quot;x&quot; واحد أو ترك المساحة فارغة." prompt="يُرجى كتابة &quot;x&quot; واحد ثم &quot;ENTER&quot; (إدخال) إذا كان هذا المعيار ينطبق على NITAG." sqref="G5:G7 J5:J6 M5:M6 P5:P6" xr:uid="{00000000-0002-0000-03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21"/>
  <sheetViews>
    <sheetView showGridLines="0" showRowColHeaders="0" rightToLeft="1" zoomScaleNormal="100" workbookViewId="0">
      <selection activeCell="G5" sqref="G5"/>
    </sheetView>
  </sheetViews>
  <sheetFormatPr baseColWidth="10" defaultColWidth="0" defaultRowHeight="12.75" zeroHeight="1" x14ac:dyDescent="0.2"/>
  <cols>
    <col min="1" max="1" width="1.140625" style="19" customWidth="1"/>
    <col min="2" max="2" width="2.5703125" style="19" customWidth="1"/>
    <col min="3" max="3" width="12" style="19" customWidth="1"/>
    <col min="4" max="4" width="3.85546875" style="19" customWidth="1"/>
    <col min="5" max="5" width="26.5703125" style="20" customWidth="1"/>
    <col min="6" max="6" width="0.85546875" style="20" customWidth="1"/>
    <col min="7" max="7" width="3.85546875" style="19" customWidth="1"/>
    <col min="8" max="8" width="26.5703125" style="20" customWidth="1"/>
    <col min="9" max="9" width="0.85546875" style="20" customWidth="1"/>
    <col min="10" max="10" width="3.7109375" style="19" customWidth="1"/>
    <col min="11" max="11" width="26.5703125" style="20" customWidth="1"/>
    <col min="12" max="12" width="0.85546875" style="20" customWidth="1"/>
    <col min="13" max="13" width="4.140625" style="19" customWidth="1"/>
    <col min="14" max="14" width="26.5703125" style="20" customWidth="1"/>
    <col min="15" max="15" width="0.85546875" style="20" customWidth="1"/>
    <col min="16" max="16" width="3.7109375" style="19" customWidth="1"/>
    <col min="17" max="17" width="26.5703125" style="20" customWidth="1"/>
    <col min="18" max="18" width="13.85546875" style="19" customWidth="1"/>
    <col min="19" max="19" width="1" style="19" customWidth="1"/>
    <col min="20" max="16384" width="8.85546875" style="19" hidden="1"/>
  </cols>
  <sheetData>
    <row r="1" spans="2:19" x14ac:dyDescent="0.2"/>
    <row r="2" spans="2:19" ht="18" customHeight="1" x14ac:dyDescent="0.25">
      <c r="B2" s="21" t="s">
        <v>83</v>
      </c>
      <c r="C2" s="22"/>
      <c r="D2" s="22"/>
      <c r="E2" s="23"/>
      <c r="F2" s="23"/>
      <c r="G2" s="22"/>
      <c r="H2" s="64"/>
      <c r="I2" s="70"/>
    </row>
    <row r="3" spans="2:19" ht="7.5" customHeight="1" x14ac:dyDescent="0.2"/>
    <row r="4" spans="2:19" ht="13.5" customHeight="1" x14ac:dyDescent="0.25">
      <c r="B4" s="26"/>
      <c r="C4" s="26"/>
      <c r="D4" s="162" t="s">
        <v>29</v>
      </c>
      <c r="E4" s="163"/>
      <c r="F4" s="27"/>
      <c r="G4" s="162" t="s">
        <v>30</v>
      </c>
      <c r="H4" s="163"/>
      <c r="I4" s="27"/>
      <c r="J4" s="162" t="s">
        <v>31</v>
      </c>
      <c r="K4" s="163"/>
      <c r="L4" s="27"/>
      <c r="M4" s="162" t="s">
        <v>32</v>
      </c>
      <c r="N4" s="163"/>
      <c r="O4" s="27"/>
      <c r="P4" s="162" t="s">
        <v>33</v>
      </c>
      <c r="Q4" s="163"/>
      <c r="R4" s="28" t="s">
        <v>34</v>
      </c>
    </row>
    <row r="5" spans="2:19" ht="90" customHeight="1" x14ac:dyDescent="0.2">
      <c r="B5" s="29">
        <v>1</v>
      </c>
      <c r="C5" s="30" t="s">
        <v>84</v>
      </c>
      <c r="D5" s="29" t="str">
        <f>IF(G5="X","N/A",IF(J5="x","N/A",IF(M5="x","N/A",IF(P5="x","N/A","x"))))</f>
        <v>x</v>
      </c>
      <c r="E5" s="31" t="s">
        <v>85</v>
      </c>
      <c r="F5" s="32"/>
      <c r="G5" s="33"/>
      <c r="H5" s="34" t="s">
        <v>86</v>
      </c>
      <c r="I5" s="59"/>
      <c r="J5" s="33"/>
      <c r="K5" s="34" t="s">
        <v>87</v>
      </c>
      <c r="L5" s="71"/>
      <c r="M5" s="33"/>
      <c r="N5" s="34" t="s">
        <v>88</v>
      </c>
      <c r="O5" s="71"/>
      <c r="P5" s="33"/>
      <c r="Q5" s="42" t="s">
        <v>89</v>
      </c>
      <c r="R5" s="40" t="str">
        <f>IF(ISNUMBER(SEARCH("x",D5)),"أساسي",IF(AND((ISNUMBER(SEARCH("x",G5))),(ISNUMBER(SEARCH("x",J5))),(ISNUMBER(SEARCH("x",M5))),(ISNUMBER(SEARCH("x",P5)))),"الطليعة",IF(AND((ISNUMBER(SEARCH("x",G5))),(ISNUMBER(SEARCH("x",J5))),(ISTEXT(M5))),"متقدم",IF(AND((ISNUMBER(SEARCH("x",G5))),(ISNUMBER(SEARCH("x",J5)))),"متوسط",IF(AND((ISNUMBER(SEARCH("x",G5)))),"قيد التطوير","أساسي")))))</f>
        <v>أساسي</v>
      </c>
    </row>
    <row r="6" spans="2:19" ht="72" customHeight="1" x14ac:dyDescent="0.2">
      <c r="B6" s="41">
        <v>2</v>
      </c>
      <c r="C6" s="30" t="s">
        <v>90</v>
      </c>
      <c r="D6" s="29" t="str">
        <f>IF(G6="X","N/A",IF(J6="x","N/A",IF(M6="x","N/A",IF(P6="x","N/A","x"))))</f>
        <v>x</v>
      </c>
      <c r="E6" s="31" t="s">
        <v>91</v>
      </c>
      <c r="F6" s="32"/>
      <c r="G6" s="33"/>
      <c r="H6" s="34" t="s">
        <v>92</v>
      </c>
      <c r="I6" s="59"/>
      <c r="J6" s="33"/>
      <c r="K6" s="34" t="s">
        <v>93</v>
      </c>
      <c r="L6" s="71"/>
      <c r="M6" s="33"/>
      <c r="N6" s="34" t="s">
        <v>94</v>
      </c>
      <c r="O6" s="71"/>
      <c r="P6" s="33"/>
      <c r="Q6" s="42" t="s">
        <v>95</v>
      </c>
      <c r="R6" s="40" t="str">
        <f>IF(ISNUMBER(SEARCH("x",D6)),"أساسي",IF(AND((ISNUMBER(SEARCH("x",G6))),(ISNUMBER(SEARCH("x",J6))),(ISNUMBER(SEARCH("x",M6))),(ISNUMBER(SEARCH("x",P6)))),"الطليعة",IF(AND((ISNUMBER(SEARCH("x",G6))),(ISNUMBER(SEARCH("x",J6))),(ISTEXT(M6))),"متقدم",IF(AND((ISNUMBER(SEARCH("x",G6))),(ISNUMBER(SEARCH("x",J6)))),"متوسط",IF(AND((ISNUMBER(SEARCH("x",G6)))),"قيد التطوير","أساسي")))))</f>
        <v>أساسي</v>
      </c>
      <c r="S6" s="1"/>
    </row>
    <row r="7" spans="2:19" ht="85.5" customHeight="1" x14ac:dyDescent="0.2">
      <c r="B7" s="29">
        <v>3</v>
      </c>
      <c r="C7" s="30" t="s">
        <v>96</v>
      </c>
      <c r="D7" s="29" t="str">
        <f>IF(G7="X","N/A",IF(J7="x","N/A",IF(M7="x","N/A",IF(P7="x","N/A","x"))))</f>
        <v>x</v>
      </c>
      <c r="E7" s="31" t="s">
        <v>97</v>
      </c>
      <c r="F7" s="32"/>
      <c r="G7" s="33"/>
      <c r="H7" s="34" t="s">
        <v>98</v>
      </c>
      <c r="I7" s="59"/>
      <c r="J7" s="33"/>
      <c r="K7" s="34" t="s">
        <v>99</v>
      </c>
      <c r="L7" s="71"/>
      <c r="M7" s="48"/>
      <c r="N7" s="34" t="s">
        <v>100</v>
      </c>
      <c r="O7" s="72"/>
      <c r="P7" s="73" t="str">
        <f>IF($M$7="x","x","")</f>
        <v/>
      </c>
      <c r="Q7" s="68" t="s">
        <v>101</v>
      </c>
      <c r="R7" s="40" t="str">
        <f>IF(ISNUMBER(SEARCH("x",D7)),"أساسي",IF(AND((ISNUMBER(SEARCH("x",G7))),(ISNUMBER(SEARCH("x",J7))),(ISNUMBER(SEARCH("x",M7))),(ISNUMBER(SEARCH("x",P7)))),"الطليعة",IF(AND((ISNUMBER(SEARCH("x",G7))),(ISNUMBER(SEARCH("x",J7))),(ISTEXT(M7))),"متقدم",IF(AND((ISNUMBER(SEARCH("x",G7))),(ISNUMBER(SEARCH("x",J7)))),"متوسط",IF(AND((ISNUMBER(SEARCH("x",G7)))),"قيد التطوير","أساسي")))))</f>
        <v>أساسي</v>
      </c>
    </row>
    <row r="8" spans="2:19" ht="64.5" customHeight="1" x14ac:dyDescent="0.2">
      <c r="B8" s="29">
        <v>4</v>
      </c>
      <c r="C8" s="30" t="s">
        <v>102</v>
      </c>
      <c r="D8" s="29" t="str">
        <f>IF(G8="X","N/A",IF(J8="x","N/A",IF(M8="x","N/A",IF(P8="x","N/A","x"))))</f>
        <v>x</v>
      </c>
      <c r="E8" s="31" t="s">
        <v>103</v>
      </c>
      <c r="F8" s="32"/>
      <c r="G8" s="33"/>
      <c r="H8" s="34" t="s">
        <v>104</v>
      </c>
      <c r="I8" s="71"/>
      <c r="J8" s="33"/>
      <c r="K8" s="34" t="s">
        <v>105</v>
      </c>
      <c r="L8" s="71"/>
      <c r="M8" s="33"/>
      <c r="N8" s="34" t="s">
        <v>106</v>
      </c>
      <c r="O8" s="71"/>
      <c r="P8" s="33"/>
      <c r="Q8" s="31" t="s">
        <v>107</v>
      </c>
      <c r="R8" s="40" t="str">
        <f>IF(ISNUMBER(SEARCH("x",D8)),"أساسي",IF(AND((ISNUMBER(SEARCH("x",G8))),(ISNUMBER(SEARCH("x",J8))),(ISNUMBER(SEARCH("x",M8))),(ISNUMBER(SEARCH("x",P8)))),"الطليعة",IF(AND((ISNUMBER(SEARCH("x",G8))),(ISNUMBER(SEARCH("x",J8))),(ISTEXT(M8))),"متقدم",IF(AND((ISNUMBER(SEARCH("x",G8))),(ISNUMBER(SEARCH("x",J8)))),"متوسط",IF(AND((ISNUMBER(SEARCH("x",G8)))),"قيد التطوير","أساسي")))))</f>
        <v>أساسي</v>
      </c>
    </row>
    <row r="9" spans="2:19" ht="7.5" customHeight="1" x14ac:dyDescent="0.2">
      <c r="B9" s="50"/>
      <c r="C9" s="50"/>
      <c r="D9" s="51"/>
      <c r="E9" s="50"/>
      <c r="F9" s="50"/>
      <c r="G9" s="52"/>
      <c r="H9" s="50"/>
      <c r="I9" s="50"/>
      <c r="J9" s="52"/>
      <c r="K9" s="50"/>
      <c r="L9" s="50"/>
      <c r="M9" s="52"/>
      <c r="N9" s="50"/>
      <c r="O9" s="50"/>
      <c r="P9" s="52"/>
      <c r="Q9" s="53"/>
      <c r="R9" s="54"/>
    </row>
    <row r="10" spans="2:19" ht="31.5" customHeight="1" x14ac:dyDescent="0.2">
      <c r="B10" s="55"/>
      <c r="C10" s="55"/>
      <c r="D10" s="55"/>
      <c r="G10" s="55"/>
      <c r="J10" s="55"/>
      <c r="M10" s="55"/>
      <c r="N10" s="23"/>
      <c r="O10" s="23"/>
      <c r="P10" s="56"/>
      <c r="Q10" s="57" t="s">
        <v>58</v>
      </c>
      <c r="R10" s="58" t="str">
        <f>IF(OR(R5="Missing Information",R6="Missing Information",R7="Missing Information"),"MISSING INFORMATION",IF(OR(R5="ERROR",R6="ERROR",R7="ERROR"),"Fix Error",IF(OR(R5="أساسي",R6="أساسي",R7="أساسي"),"أساسي",IF(OR(R5="قيد التطوير",R6="قيد التطوير",R7="قيد التطوير"),"قيد التطوير",IF(OR(R5="متوسط",R6="متوسط",R7="متوسط"),"متوسط",IF(OR(R5="متقدم",R6="متقدم",R7="متقدم"),"متقدم",IF(OR(R5="الطليعة",R6="الطليعة",R7="الطليعة"),"الطليعة","Pending Results")))))))</f>
        <v>أساسي</v>
      </c>
    </row>
    <row r="11" spans="2:19" ht="13.5" customHeight="1" x14ac:dyDescent="0.2">
      <c r="E11" s="59"/>
      <c r="F11" s="59"/>
    </row>
    <row r="12" spans="2:19" ht="69" customHeight="1" x14ac:dyDescent="0.25">
      <c r="B12" s="169" t="s">
        <v>59</v>
      </c>
      <c r="C12" s="170"/>
      <c r="D12" s="171"/>
      <c r="E12" s="167"/>
      <c r="F12" s="167"/>
      <c r="G12" s="167"/>
      <c r="H12" s="167"/>
      <c r="I12" s="167"/>
      <c r="J12" s="167"/>
      <c r="K12" s="167"/>
      <c r="L12" s="167"/>
      <c r="M12" s="167"/>
      <c r="N12" s="167"/>
      <c r="O12" s="167"/>
      <c r="P12" s="167"/>
      <c r="Q12" s="167"/>
      <c r="R12" s="168"/>
    </row>
    <row r="13" spans="2:19" ht="9" customHeight="1" x14ac:dyDescent="0.2"/>
    <row r="14" spans="2:19" ht="12.75" customHeight="1" x14ac:dyDescent="0.2">
      <c r="B14" s="60" t="s">
        <v>60</v>
      </c>
    </row>
    <row r="15" spans="2:19" ht="12.75" customHeight="1" x14ac:dyDescent="0.2">
      <c r="B15" s="61" t="s">
        <v>61</v>
      </c>
    </row>
    <row r="16" spans="2:19" ht="12.75" customHeight="1" x14ac:dyDescent="0.2">
      <c r="B16" s="62" t="s">
        <v>62</v>
      </c>
    </row>
    <row r="17" spans="2:18" ht="12.75" customHeight="1" x14ac:dyDescent="0.2">
      <c r="B17" s="61" t="s">
        <v>63</v>
      </c>
    </row>
    <row r="18" spans="2:18" ht="12.75" customHeight="1" x14ac:dyDescent="0.2">
      <c r="B18" s="61" t="s">
        <v>64</v>
      </c>
    </row>
    <row r="19" spans="2:18" ht="12.75" customHeight="1" x14ac:dyDescent="0.2">
      <c r="B19" s="61" t="s">
        <v>65</v>
      </c>
    </row>
    <row r="20" spans="2:18" s="44" customFormat="1" ht="28.5" customHeight="1" x14ac:dyDescent="0.2">
      <c r="B20" s="164" t="s">
        <v>66</v>
      </c>
      <c r="C20" s="165"/>
      <c r="D20" s="165"/>
      <c r="E20" s="165"/>
      <c r="F20" s="165"/>
      <c r="G20" s="165"/>
      <c r="H20" s="165"/>
      <c r="I20" s="165"/>
      <c r="J20" s="165"/>
      <c r="K20" s="165"/>
      <c r="L20" s="165"/>
      <c r="M20" s="165"/>
      <c r="N20" s="165"/>
      <c r="O20" s="165"/>
      <c r="P20" s="165"/>
      <c r="Q20" s="165"/>
      <c r="R20" s="165"/>
    </row>
    <row r="21" spans="2:18" ht="12.75" customHeight="1" x14ac:dyDescent="0.2">
      <c r="B21" s="61"/>
    </row>
  </sheetData>
  <sheetProtection algorithmName="SHA-512" hashValue="I2vJshfx9NoYGWT5Agi5Oc0rfTsTrpYchrsjlo+iMawLts3srj4yWk9eyXk43UsI+gbDpjeadYL/BJ+d4f62MA==" saltValue="nWTSt8zqla25AUhoQl4s4g==" spinCount="100000" sheet="1" objects="1" scenarios="1" selectLockedCells="1"/>
  <mergeCells count="8">
    <mergeCell ref="G4:H4"/>
    <mergeCell ref="P4:Q4"/>
    <mergeCell ref="J4:K4"/>
    <mergeCell ref="B20:R20"/>
    <mergeCell ref="D4:E4"/>
    <mergeCell ref="D12:R12"/>
    <mergeCell ref="M4:N4"/>
    <mergeCell ref="B12:C12"/>
  </mergeCells>
  <conditionalFormatting sqref="D5:D8">
    <cfRule type="cellIs" dxfId="88" priority="15" operator="equal">
      <formula>"N/A"</formula>
    </cfRule>
  </conditionalFormatting>
  <conditionalFormatting sqref="D5:E5">
    <cfRule type="expression" dxfId="87" priority="29">
      <formula>$D$5="x"</formula>
    </cfRule>
  </conditionalFormatting>
  <conditionalFormatting sqref="D6:E6 D7">
    <cfRule type="expression" dxfId="86" priority="30">
      <formula>$D$6="x"</formula>
    </cfRule>
  </conditionalFormatting>
  <conditionalFormatting sqref="D7:E7">
    <cfRule type="expression" dxfId="85" priority="32">
      <formula>$D$7="x"</formula>
    </cfRule>
  </conditionalFormatting>
  <conditionalFormatting sqref="D8:E8">
    <cfRule type="expression" dxfId="84" priority="16">
      <formula>$D$8="x"</formula>
    </cfRule>
  </conditionalFormatting>
  <conditionalFormatting sqref="E5">
    <cfRule type="expression" dxfId="83" priority="14">
      <formula>$D$5="N/A"</formula>
    </cfRule>
  </conditionalFormatting>
  <conditionalFormatting sqref="E6">
    <cfRule type="expression" dxfId="82" priority="13">
      <formula>$D$6="N/A"</formula>
    </cfRule>
  </conditionalFormatting>
  <conditionalFormatting sqref="E7">
    <cfRule type="expression" dxfId="81" priority="12">
      <formula>$D$7="N/A"</formula>
    </cfRule>
  </conditionalFormatting>
  <conditionalFormatting sqref="E8">
    <cfRule type="expression" dxfId="80" priority="11">
      <formula>$D$8="N/A"</formula>
    </cfRule>
  </conditionalFormatting>
  <conditionalFormatting sqref="G5">
    <cfRule type="expression" dxfId="79" priority="4">
      <formula>$G5="x"</formula>
    </cfRule>
  </conditionalFormatting>
  <conditionalFormatting sqref="G5:I5">
    <cfRule type="expression" dxfId="78" priority="8">
      <formula>$G$5="x"</formula>
    </cfRule>
  </conditionalFormatting>
  <conditionalFormatting sqref="G6:I6">
    <cfRule type="expression" dxfId="77" priority="31">
      <formula>$G6="x"</formula>
    </cfRule>
  </conditionalFormatting>
  <conditionalFormatting sqref="G7:I7">
    <cfRule type="expression" dxfId="76" priority="9">
      <formula>$G$7="N/A"</formula>
    </cfRule>
    <cfRule type="expression" dxfId="75" priority="10">
      <formula>$G$7="x"</formula>
    </cfRule>
  </conditionalFormatting>
  <conditionalFormatting sqref="G8:I8">
    <cfRule type="expression" dxfId="74" priority="20">
      <formula>$G$8="x"</formula>
    </cfRule>
  </conditionalFormatting>
  <conditionalFormatting sqref="J5">
    <cfRule type="cellIs" dxfId="73" priority="26" operator="equal">
      <formula>"x"</formula>
    </cfRule>
  </conditionalFormatting>
  <conditionalFormatting sqref="J7:K7">
    <cfRule type="expression" dxfId="72" priority="5">
      <formula>$J$7="x"</formula>
    </cfRule>
  </conditionalFormatting>
  <conditionalFormatting sqref="J5:L5">
    <cfRule type="expression" dxfId="71" priority="24">
      <formula>$J5="x"</formula>
    </cfRule>
  </conditionalFormatting>
  <conditionalFormatting sqref="J6:L6">
    <cfRule type="expression" dxfId="70" priority="21">
      <formula>$J$6="x"</formula>
    </cfRule>
  </conditionalFormatting>
  <conditionalFormatting sqref="J8:L8">
    <cfRule type="expression" dxfId="69" priority="19">
      <formula>$J$8="x"</formula>
    </cfRule>
  </conditionalFormatting>
  <conditionalFormatting sqref="M7:N7">
    <cfRule type="expression" dxfId="68" priority="2">
      <formula>$M$7="x"</formula>
    </cfRule>
  </conditionalFormatting>
  <conditionalFormatting sqref="M5:O5 M6">
    <cfRule type="expression" dxfId="67" priority="25">
      <formula>M5="x"</formula>
    </cfRule>
  </conditionalFormatting>
  <conditionalFormatting sqref="M8:O8">
    <cfRule type="expression" dxfId="66" priority="6">
      <formula>$M8="x"</formula>
    </cfRule>
    <cfRule type="expression" dxfId="65" priority="7">
      <formula>$M8="N/A"</formula>
    </cfRule>
  </conditionalFormatting>
  <conditionalFormatting sqref="N5:O6">
    <cfRule type="expression" dxfId="64" priority="27">
      <formula>$M5="x"</formula>
    </cfRule>
  </conditionalFormatting>
  <conditionalFormatting sqref="N6:O6">
    <cfRule type="expression" dxfId="63" priority="22">
      <formula>$M$6="x"</formula>
    </cfRule>
  </conditionalFormatting>
  <conditionalFormatting sqref="P5:Q5">
    <cfRule type="expression" dxfId="62" priority="17">
      <formula>$P$5="x"</formula>
    </cfRule>
  </conditionalFormatting>
  <conditionalFormatting sqref="P6:Q6">
    <cfRule type="expression" dxfId="61" priority="23">
      <formula>$P$6="x"</formula>
    </cfRule>
  </conditionalFormatting>
  <conditionalFormatting sqref="P7:Q7">
    <cfRule type="expression" dxfId="60" priority="3">
      <formula>$P$7="x"</formula>
    </cfRule>
  </conditionalFormatting>
  <conditionalFormatting sqref="P8:Q8">
    <cfRule type="expression" dxfId="59" priority="28">
      <formula>$P8="x"</formula>
    </cfRule>
  </conditionalFormatting>
  <dataValidations count="1">
    <dataValidation type="textLength" operator="equal" showErrorMessage="1" error="يُرجى إدخال &quot;x&quot; واحد أو ترك المساحة فارغة." prompt="يُرجى كتابة &quot;x&quot; واحد ثم &quot;ENTER&quot; (إدخال) إذا كان هذا المعيار ينطبق على NITAG." sqref="G5:G7 G8 J5:J8 M5:M8 P5:P6 P8" xr:uid="{00000000-0002-0000-04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S20"/>
  <sheetViews>
    <sheetView showGridLines="0" showRowColHeaders="0" rightToLeft="1" zoomScaleNormal="100" workbookViewId="0">
      <selection activeCell="D11" sqref="D11:R11"/>
    </sheetView>
  </sheetViews>
  <sheetFormatPr baseColWidth="10" defaultColWidth="0" defaultRowHeight="12.75" zeroHeight="1" x14ac:dyDescent="0.2"/>
  <cols>
    <col min="1" max="1" width="1.140625" style="19" customWidth="1"/>
    <col min="2" max="2" width="2.5703125" style="19" customWidth="1"/>
    <col min="3" max="3" width="12" style="19" customWidth="1"/>
    <col min="4" max="4" width="3.85546875" style="19" customWidth="1"/>
    <col min="5" max="5" width="26.5703125" style="20" customWidth="1"/>
    <col min="6" max="6" width="0.85546875" style="20" customWidth="1"/>
    <col min="7" max="7" width="3.85546875" style="19" customWidth="1"/>
    <col min="8" max="8" width="26.5703125" style="20" customWidth="1"/>
    <col min="9" max="9" width="0.85546875" style="20" customWidth="1"/>
    <col min="10" max="10" width="3.7109375" style="19" customWidth="1"/>
    <col min="11" max="11" width="26.5703125" style="20" customWidth="1"/>
    <col min="12" max="12" width="0.85546875" style="20" customWidth="1"/>
    <col min="13" max="13" width="3.7109375" style="19" customWidth="1"/>
    <col min="14" max="14" width="26.5703125" style="20" customWidth="1"/>
    <col min="15" max="15" width="0.85546875" style="20" customWidth="1"/>
    <col min="16" max="16" width="3.7109375" style="19" customWidth="1"/>
    <col min="17" max="17" width="26.5703125" style="20" customWidth="1"/>
    <col min="18" max="18" width="12.42578125" style="19" customWidth="1"/>
    <col min="19" max="19" width="1" style="19" customWidth="1"/>
    <col min="20" max="16384" width="8.85546875" style="19" hidden="1"/>
  </cols>
  <sheetData>
    <row r="1" spans="2:19" x14ac:dyDescent="0.2"/>
    <row r="2" spans="2:19" ht="18" customHeight="1" x14ac:dyDescent="0.25">
      <c r="B2" s="21" t="s">
        <v>108</v>
      </c>
      <c r="C2" s="22"/>
      <c r="D2" s="22"/>
      <c r="E2" s="23"/>
      <c r="F2" s="23"/>
      <c r="G2" s="22"/>
      <c r="H2" s="64"/>
      <c r="I2" s="64"/>
    </row>
    <row r="3" spans="2:19" ht="7.5" customHeight="1" x14ac:dyDescent="0.2"/>
    <row r="4" spans="2:19" ht="13.5" customHeight="1" x14ac:dyDescent="0.25">
      <c r="B4" s="26"/>
      <c r="C4" s="26"/>
      <c r="D4" s="162" t="s">
        <v>29</v>
      </c>
      <c r="E4" s="163"/>
      <c r="F4" s="27"/>
      <c r="G4" s="162" t="s">
        <v>30</v>
      </c>
      <c r="H4" s="163"/>
      <c r="I4" s="27"/>
      <c r="J4" s="162" t="s">
        <v>31</v>
      </c>
      <c r="K4" s="163"/>
      <c r="L4" s="27"/>
      <c r="M4" s="162" t="s">
        <v>32</v>
      </c>
      <c r="N4" s="163"/>
      <c r="O4" s="27"/>
      <c r="P4" s="162" t="s">
        <v>33</v>
      </c>
      <c r="Q4" s="163"/>
      <c r="R4" s="28" t="s">
        <v>34</v>
      </c>
    </row>
    <row r="5" spans="2:19" ht="102.75" customHeight="1" x14ac:dyDescent="0.2">
      <c r="B5" s="29">
        <v>1</v>
      </c>
      <c r="C5" s="30" t="s">
        <v>109</v>
      </c>
      <c r="D5" s="29" t="str">
        <f>IF(G5="X","N/A",IF(J5="x","N/A",IF(M5="x","N/A",IF(P5="x","N/A","x"))))</f>
        <v>x</v>
      </c>
      <c r="E5" s="31" t="s">
        <v>110</v>
      </c>
      <c r="F5" s="104"/>
      <c r="G5" s="33"/>
      <c r="H5" s="31" t="s">
        <v>111</v>
      </c>
      <c r="I5" s="32"/>
      <c r="J5" s="33"/>
      <c r="K5" s="31" t="s">
        <v>112</v>
      </c>
      <c r="L5" s="104"/>
      <c r="M5" s="33"/>
      <c r="N5" s="34" t="s">
        <v>113</v>
      </c>
      <c r="O5" s="32"/>
      <c r="P5" s="73" t="str">
        <f>IF($M$5="x","x","")</f>
        <v/>
      </c>
      <c r="Q5" s="68" t="s">
        <v>101</v>
      </c>
      <c r="R5" s="40" t="str">
        <f>IF(ISNUMBER(SEARCH("x",D5)),"أساسي",IF(AND((ISNUMBER(SEARCH("x",G5))),(ISNUMBER(SEARCH("x",J5))),(ISNUMBER(SEARCH("x",M5))),(ISNUMBER(SEARCH("x",P5)))),"الطليعة",IF(AND((ISNUMBER(SEARCH("x",G5))),(ISNUMBER(SEARCH("x",J5))),(ISTEXT(M5))),"متقدم",IF(AND((ISNUMBER(SEARCH("x",G5))),(ISNUMBER(SEARCH("x",J5)))),"متوسط",IF(AND((ISNUMBER(SEARCH("x",G5)))),"قيد التطوير","أساسي")))))</f>
        <v>أساسي</v>
      </c>
    </row>
    <row r="6" spans="2:19" ht="156" customHeight="1" x14ac:dyDescent="0.2">
      <c r="B6" s="41">
        <v>2</v>
      </c>
      <c r="C6" s="30" t="s">
        <v>114</v>
      </c>
      <c r="D6" s="29" t="str">
        <f>IF(G6="X","N/A",IF(J6="x","N/A",IF(M6="x","N/A",IF(P6="x","N/A","x"))))</f>
        <v>x</v>
      </c>
      <c r="E6" s="105" t="s">
        <v>115</v>
      </c>
      <c r="F6" s="104"/>
      <c r="G6" s="33"/>
      <c r="H6" s="34" t="s">
        <v>116</v>
      </c>
      <c r="I6" s="32"/>
      <c r="J6" s="33"/>
      <c r="K6" s="34" t="s">
        <v>117</v>
      </c>
      <c r="L6" s="104"/>
      <c r="M6" s="33"/>
      <c r="N6" s="31" t="s">
        <v>118</v>
      </c>
      <c r="O6" s="32"/>
      <c r="P6" s="33"/>
      <c r="Q6" s="42" t="s">
        <v>119</v>
      </c>
      <c r="R6" s="40" t="str">
        <f>IF(ISNUMBER(SEARCH("x",D6)),"أساسي",IF(AND((ISNUMBER(SEARCH("x",G6))),(ISNUMBER(SEARCH("x",J6))),(ISNUMBER(SEARCH("x",M6))),(ISNUMBER(SEARCH("x",P6)))),"الطليعة",IF(AND((ISNUMBER(SEARCH("x",G6))),(ISNUMBER(SEARCH("x",J6))),(ISTEXT(M6))),"متقدم",IF(AND((ISNUMBER(SEARCH("x",G6))),(ISNUMBER(SEARCH("x",J6)))),"متوسط",IF(AND((ISNUMBER(SEARCH("x",G6)))),"قيد التطوير","أساسي")))))</f>
        <v>أساسي</v>
      </c>
      <c r="S6" s="44"/>
    </row>
    <row r="7" spans="2:19" ht="102.75" customHeight="1" x14ac:dyDescent="0.2">
      <c r="B7" s="29">
        <v>3</v>
      </c>
      <c r="C7" s="30" t="s">
        <v>120</v>
      </c>
      <c r="D7" s="29" t="str">
        <f>IF(G7="X","N/A",IF(J7="x","N/A",IF(M7="x","N/A",IF(P7="x","N/A","x"))))</f>
        <v>x</v>
      </c>
      <c r="E7" s="31" t="s">
        <v>121</v>
      </c>
      <c r="F7" s="104"/>
      <c r="G7" s="33"/>
      <c r="H7" s="34" t="s">
        <v>122</v>
      </c>
      <c r="I7" s="32"/>
      <c r="J7" s="33"/>
      <c r="K7" s="34" t="s">
        <v>123</v>
      </c>
      <c r="L7" s="104"/>
      <c r="M7" s="33"/>
      <c r="N7" s="31" t="s">
        <v>124</v>
      </c>
      <c r="O7" s="32"/>
      <c r="P7" s="48"/>
      <c r="Q7" s="31" t="s">
        <v>125</v>
      </c>
      <c r="R7" s="40" t="str">
        <f>IF(ISNUMBER(SEARCH("x",D7)),"أساسي",IF(AND((ISNUMBER(SEARCH("x",G7))),(ISNUMBER(SEARCH("x",J7))),(ISNUMBER(SEARCH("x",M7))),(ISNUMBER(SEARCH("x",P7)))),"الطليعة",IF(AND((ISNUMBER(SEARCH("x",G7))),(ISNUMBER(SEARCH("x",J7))),(ISTEXT(M7))),"متقدم",IF(AND((ISNUMBER(SEARCH("x",G7))),(ISNUMBER(SEARCH("x",J7)))),"متوسط",IF(AND((ISNUMBER(SEARCH("x",G7)))),"قيد التطوير","أساسي")))))</f>
        <v>أساسي</v>
      </c>
    </row>
    <row r="8" spans="2:19" ht="7.5" customHeight="1" x14ac:dyDescent="0.2">
      <c r="B8" s="50"/>
      <c r="C8" s="50"/>
      <c r="D8" s="51"/>
      <c r="E8" s="50"/>
      <c r="F8" s="50"/>
      <c r="G8" s="52"/>
      <c r="H8" s="50"/>
      <c r="I8" s="50"/>
      <c r="J8" s="52"/>
      <c r="K8" s="50"/>
      <c r="L8" s="50"/>
      <c r="M8" s="52"/>
      <c r="N8" s="50"/>
      <c r="O8" s="50"/>
      <c r="P8" s="52"/>
      <c r="Q8" s="53"/>
      <c r="R8" s="54"/>
    </row>
    <row r="9" spans="2:19" ht="15" customHeight="1" x14ac:dyDescent="0.2">
      <c r="B9" s="55"/>
      <c r="C9" s="55"/>
      <c r="D9" s="55"/>
      <c r="G9" s="55"/>
      <c r="J9" s="55"/>
      <c r="M9" s="55"/>
      <c r="N9" s="23"/>
      <c r="O9" s="23"/>
      <c r="P9" s="56"/>
      <c r="Q9" s="57" t="s">
        <v>58</v>
      </c>
      <c r="R9" s="58" t="str">
        <f>IF(OR(R5="Missing Information",R6="Missing Information",R7="Missing Information"),"MISSING INFORMATION",IF(OR(R5="ERROR",R6="ERROR",R7="ERROR"),"Fix Error",IF(OR(R5="أساسي",R6="أساسي",R7="أساسي"),"أساسي",IF(OR(R5="قيد التطوير",R6="قيد التطوير",R7="قيد التطوير"),"قيد التطوير",IF(OR(R5="متوسط",R6="متوسط",R7="متوسط"),"متوسط",IF(OR(R5="متقدم",R6="متقدم",R7="متقدم"),"متقدم",IF(OR(R5="الطليعة",R6="الطليعة",R7="الطليعة"),"الطليعة","Pending Results")))))))</f>
        <v>أساسي</v>
      </c>
    </row>
    <row r="10" spans="2:19" ht="13.5" customHeight="1" x14ac:dyDescent="0.2">
      <c r="E10" s="59"/>
      <c r="F10" s="59"/>
    </row>
    <row r="11" spans="2:19" ht="69" customHeight="1" x14ac:dyDescent="0.25">
      <c r="B11" s="169" t="s">
        <v>59</v>
      </c>
      <c r="C11" s="170"/>
      <c r="D11" s="171"/>
      <c r="E11" s="167"/>
      <c r="F11" s="167"/>
      <c r="G11" s="167"/>
      <c r="H11" s="167"/>
      <c r="I11" s="167"/>
      <c r="J11" s="167"/>
      <c r="K11" s="167"/>
      <c r="L11" s="167"/>
      <c r="M11" s="167"/>
      <c r="N11" s="167"/>
      <c r="O11" s="167"/>
      <c r="P11" s="167"/>
      <c r="Q11" s="167"/>
      <c r="R11" s="168"/>
    </row>
    <row r="12" spans="2:19" ht="9" customHeight="1" x14ac:dyDescent="0.2"/>
    <row r="13" spans="2:19" ht="12.75" customHeight="1" x14ac:dyDescent="0.2">
      <c r="B13" s="60" t="s">
        <v>60</v>
      </c>
    </row>
    <row r="14" spans="2:19" ht="12.75" customHeight="1" x14ac:dyDescent="0.2">
      <c r="B14" s="61" t="s">
        <v>61</v>
      </c>
    </row>
    <row r="15" spans="2:19" ht="12.75" customHeight="1" x14ac:dyDescent="0.2">
      <c r="B15" s="62" t="s">
        <v>62</v>
      </c>
    </row>
    <row r="16" spans="2:19" ht="12.75" customHeight="1" x14ac:dyDescent="0.2">
      <c r="B16" s="61" t="s">
        <v>63</v>
      </c>
    </row>
    <row r="17" spans="2:18" ht="12.75" customHeight="1" x14ac:dyDescent="0.2">
      <c r="B17" s="61" t="s">
        <v>64</v>
      </c>
    </row>
    <row r="18" spans="2:18" ht="12.75" customHeight="1" x14ac:dyDescent="0.2">
      <c r="B18" s="61" t="s">
        <v>65</v>
      </c>
    </row>
    <row r="19" spans="2:18" s="44" customFormat="1" ht="28.5" customHeight="1" x14ac:dyDescent="0.2">
      <c r="B19" s="164" t="s">
        <v>66</v>
      </c>
      <c r="C19" s="165"/>
      <c r="D19" s="165"/>
      <c r="E19" s="165"/>
      <c r="F19" s="165"/>
      <c r="G19" s="165"/>
      <c r="H19" s="165"/>
      <c r="I19" s="165"/>
      <c r="J19" s="165"/>
      <c r="K19" s="165"/>
      <c r="L19" s="165"/>
      <c r="M19" s="165"/>
      <c r="N19" s="165"/>
      <c r="O19" s="165"/>
      <c r="P19" s="165"/>
      <c r="Q19" s="165"/>
      <c r="R19" s="165"/>
    </row>
    <row r="20" spans="2:18" ht="12.75" customHeight="1" x14ac:dyDescent="0.2">
      <c r="B20" s="61"/>
    </row>
  </sheetData>
  <sheetProtection algorithmName="SHA-512" hashValue="m3RP4s2eTNdNIsO+gXs7/DkEtePBE4O2IEHJtB+bLp0qAlcWxgpHr+JLjDIaoGytNeOkHha3CYmLLP8bvN3jFA==" saltValue="qCQvteBu0djWt2S4CwwErg==" spinCount="100000" sheet="1" objects="1" scenarios="1" selectLockedCells="1"/>
  <mergeCells count="8">
    <mergeCell ref="B19:R19"/>
    <mergeCell ref="M4:N4"/>
    <mergeCell ref="G4:H4"/>
    <mergeCell ref="P4:Q4"/>
    <mergeCell ref="J4:K4"/>
    <mergeCell ref="D11:R11"/>
    <mergeCell ref="B11:C11"/>
    <mergeCell ref="D4:E4"/>
  </mergeCells>
  <conditionalFormatting sqref="D5:E5">
    <cfRule type="expression" dxfId="58" priority="14">
      <formula>$D$5="N/A"</formula>
    </cfRule>
    <cfRule type="expression" dxfId="57" priority="15">
      <formula>$D$5="x"</formula>
    </cfRule>
  </conditionalFormatting>
  <conditionalFormatting sqref="D6:E6">
    <cfRule type="expression" dxfId="56" priority="12">
      <formula>$D$6="n/A"</formula>
    </cfRule>
    <cfRule type="expression" dxfId="55" priority="13">
      <formula>$D$6="x"</formula>
    </cfRule>
  </conditionalFormatting>
  <conditionalFormatting sqref="D7:E7">
    <cfRule type="expression" dxfId="54" priority="10">
      <formula>$D$7="X"</formula>
    </cfRule>
    <cfRule type="expression" dxfId="53" priority="11">
      <formula>$D$7="N/A"</formula>
    </cfRule>
  </conditionalFormatting>
  <conditionalFormatting sqref="G5:H5">
    <cfRule type="expression" dxfId="52" priority="2">
      <formula>$G$5="x"</formula>
    </cfRule>
  </conditionalFormatting>
  <conditionalFormatting sqref="G6:H6">
    <cfRule type="expression" dxfId="51" priority="17">
      <formula>$G$6="x"</formula>
    </cfRule>
  </conditionalFormatting>
  <conditionalFormatting sqref="G7:H7">
    <cfRule type="expression" dxfId="50" priority="7">
      <formula>$G$7="x"</formula>
    </cfRule>
    <cfRule type="expression" dxfId="49" priority="8">
      <formula>$G$7="N/A"</formula>
    </cfRule>
  </conditionalFormatting>
  <conditionalFormatting sqref="J5:K5">
    <cfRule type="expression" dxfId="48" priority="20">
      <formula>$J$5="x"</formula>
    </cfRule>
  </conditionalFormatting>
  <conditionalFormatting sqref="J6:K6">
    <cfRule type="expression" dxfId="47" priority="16">
      <formula>$J$6="x"</formula>
    </cfRule>
  </conditionalFormatting>
  <conditionalFormatting sqref="J7:K7">
    <cfRule type="expression" dxfId="46" priority="4">
      <formula>$J$7="x"</formula>
    </cfRule>
  </conditionalFormatting>
  <conditionalFormatting sqref="M5:N5">
    <cfRule type="expression" dxfId="45" priority="18">
      <formula>$M$5="x"</formula>
    </cfRule>
  </conditionalFormatting>
  <conditionalFormatting sqref="M6:N6">
    <cfRule type="expression" dxfId="44" priority="19">
      <formula>$M$6="x"</formula>
    </cfRule>
  </conditionalFormatting>
  <conditionalFormatting sqref="M7:N7">
    <cfRule type="expression" dxfId="43" priority="5">
      <formula>$M$7="x"</formula>
    </cfRule>
  </conditionalFormatting>
  <conditionalFormatting sqref="P5:Q5">
    <cfRule type="expression" dxfId="42" priority="3">
      <formula>$P$5="x"</formula>
    </cfRule>
  </conditionalFormatting>
  <conditionalFormatting sqref="P6:Q6">
    <cfRule type="expression" dxfId="41" priority="6">
      <formula>$P$6="x"</formula>
    </cfRule>
  </conditionalFormatting>
  <conditionalFormatting sqref="P7:Q7">
    <cfRule type="expression" dxfId="40" priority="9">
      <formula>$P$7="x"</formula>
    </cfRule>
  </conditionalFormatting>
  <dataValidations count="1">
    <dataValidation type="textLength" operator="equal" showErrorMessage="1" error="يُرجى إدخال &quot;x&quot; واحد أو ترك المساحة فارغة." prompt="يُرجى كتابة &quot;x&quot; واحد ثم &quot;ENTER&quot; (إدخال) إذا كان هذا المعيار ينطبق على NITAG." sqref="G5:G7 J5:J7 M5:M7 P6:P7" xr:uid="{00000000-0002-0000-05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S20"/>
  <sheetViews>
    <sheetView showGridLines="0" showRowColHeaders="0" rightToLeft="1" zoomScaleNormal="100" workbookViewId="0">
      <selection activeCell="J6" sqref="J6"/>
    </sheetView>
  </sheetViews>
  <sheetFormatPr baseColWidth="10" defaultColWidth="0" defaultRowHeight="12.75" zeroHeight="1" x14ac:dyDescent="0.2"/>
  <cols>
    <col min="1" max="1" width="1.140625" style="19" customWidth="1"/>
    <col min="2" max="2" width="2.5703125" style="19" customWidth="1"/>
    <col min="3" max="3" width="13.5703125" style="19" customWidth="1"/>
    <col min="4" max="4" width="3.85546875" style="19" customWidth="1"/>
    <col min="5" max="5" width="26.5703125" style="20" customWidth="1"/>
    <col min="6" max="6" width="0.85546875" style="20" customWidth="1"/>
    <col min="7" max="7" width="3.85546875" style="19" customWidth="1"/>
    <col min="8" max="8" width="26.5703125" style="20" customWidth="1"/>
    <col min="9" max="9" width="0.85546875" style="20" customWidth="1"/>
    <col min="10" max="10" width="3.7109375" style="19" customWidth="1"/>
    <col min="11" max="11" width="26.5703125" style="20" customWidth="1"/>
    <col min="12" max="12" width="0.85546875" style="20" customWidth="1"/>
    <col min="13" max="13" width="3.7109375" style="19" customWidth="1"/>
    <col min="14" max="14" width="26.5703125" style="20" customWidth="1"/>
    <col min="15" max="15" width="0.85546875" style="20" customWidth="1"/>
    <col min="16" max="16" width="3.7109375" style="19" customWidth="1"/>
    <col min="17" max="17" width="26.5703125" style="20" customWidth="1"/>
    <col min="18" max="18" width="12.42578125" style="19" customWidth="1"/>
    <col min="19" max="19" width="1" style="19" customWidth="1"/>
    <col min="20" max="16384" width="8.85546875" style="19" hidden="1"/>
  </cols>
  <sheetData>
    <row r="1" spans="2:19" x14ac:dyDescent="0.2"/>
    <row r="2" spans="2:19" ht="18" customHeight="1" x14ac:dyDescent="0.25">
      <c r="B2" s="21" t="s">
        <v>126</v>
      </c>
      <c r="C2" s="22"/>
      <c r="D2" s="22"/>
      <c r="E2" s="23"/>
      <c r="F2" s="23"/>
      <c r="G2" s="22"/>
      <c r="H2" s="106"/>
      <c r="I2" s="64"/>
    </row>
    <row r="3" spans="2:19" ht="7.5" customHeight="1" x14ac:dyDescent="0.2"/>
    <row r="4" spans="2:19" ht="13.5" customHeight="1" x14ac:dyDescent="0.25">
      <c r="B4" s="26"/>
      <c r="C4" s="26"/>
      <c r="D4" s="162" t="s">
        <v>29</v>
      </c>
      <c r="E4" s="163"/>
      <c r="F4" s="27"/>
      <c r="G4" s="162" t="s">
        <v>30</v>
      </c>
      <c r="H4" s="163"/>
      <c r="I4" s="27"/>
      <c r="J4" s="162" t="s">
        <v>31</v>
      </c>
      <c r="K4" s="163"/>
      <c r="L4" s="27"/>
      <c r="M4" s="162" t="s">
        <v>32</v>
      </c>
      <c r="N4" s="163"/>
      <c r="O4" s="27"/>
      <c r="P4" s="162" t="s">
        <v>33</v>
      </c>
      <c r="Q4" s="163"/>
      <c r="R4" s="28" t="s">
        <v>34</v>
      </c>
    </row>
    <row r="5" spans="2:19" ht="147" customHeight="1" x14ac:dyDescent="0.2">
      <c r="B5" s="29">
        <v>1</v>
      </c>
      <c r="C5" s="30" t="s">
        <v>127</v>
      </c>
      <c r="D5" s="29" t="str">
        <f>IF(G5="X","N/A",IF(J5="x","N/A",IF(M5="x","N/A",IF(P5="x","N/A","x"))))</f>
        <v>x</v>
      </c>
      <c r="E5" s="107" t="s">
        <v>128</v>
      </c>
      <c r="F5" s="32"/>
      <c r="G5" s="33"/>
      <c r="H5" s="49" t="s">
        <v>129</v>
      </c>
      <c r="I5" s="32"/>
      <c r="J5" s="33"/>
      <c r="K5" s="31" t="s">
        <v>130</v>
      </c>
      <c r="L5" s="45"/>
      <c r="M5" s="73" t="str">
        <f>IF($J$5="x","x","")</f>
        <v/>
      </c>
      <c r="N5" s="68" t="s">
        <v>131</v>
      </c>
      <c r="O5" s="43"/>
      <c r="P5" s="33"/>
      <c r="Q5" s="42" t="s">
        <v>132</v>
      </c>
      <c r="R5" s="40" t="str">
        <f>IF(ISNUMBER(SEARCH("x",D5)),"أساسي",IF(AND((ISNUMBER(SEARCH("x",G5))),(ISNUMBER(SEARCH("x",J5))),(ISNUMBER(SEARCH("x",M5))),(ISNUMBER(SEARCH("x",P5)))),"الطليعة",IF(AND((ISNUMBER(SEARCH("x",G5))),(ISNUMBER(SEARCH("x",J5))),(ISTEXT(M5))),"متقدم",IF(AND((ISNUMBER(SEARCH("x",G5))),(ISNUMBER(SEARCH("x",J5)))),"متوسط",IF(AND((ISNUMBER(SEARCH("x",G5)))),"قيد التطوير","أساسي")))))</f>
        <v>أساسي</v>
      </c>
    </row>
    <row r="6" spans="2:19" ht="147" customHeight="1" x14ac:dyDescent="0.2">
      <c r="B6" s="41">
        <v>2</v>
      </c>
      <c r="C6" s="30" t="s">
        <v>133</v>
      </c>
      <c r="D6" s="29" t="str">
        <f>IF(G6="X","N/A",IF(J6="x","N/A",IF(M6="x","N/A",IF(P6="x","N/A","x"))))</f>
        <v>x</v>
      </c>
      <c r="E6" s="65" t="s">
        <v>134</v>
      </c>
      <c r="F6" s="32"/>
      <c r="G6" s="33"/>
      <c r="H6" s="34" t="s">
        <v>135</v>
      </c>
      <c r="I6" s="32"/>
      <c r="J6" s="33"/>
      <c r="K6" s="34" t="s">
        <v>136</v>
      </c>
      <c r="L6" s="32"/>
      <c r="M6" s="33"/>
      <c r="N6" s="31" t="s">
        <v>137</v>
      </c>
      <c r="O6" s="32"/>
      <c r="P6" s="33"/>
      <c r="Q6" s="42" t="s">
        <v>138</v>
      </c>
      <c r="R6" s="40" t="str">
        <f>IF(ISNUMBER(SEARCH("x",D6)),"أساسي",IF(AND((ISNUMBER(SEARCH("x",G6))),(ISNUMBER(SEARCH("x",J6))),(ISNUMBER(SEARCH("x",M6))),(ISNUMBER(SEARCH("x",P6)))),"الطليعة",IF(AND((ISNUMBER(SEARCH("x",G6))),(ISNUMBER(SEARCH("x",J6))),(ISTEXT(M6))),"متقدم",IF(AND((ISNUMBER(SEARCH("x",G6))),(ISNUMBER(SEARCH("x",J6)))),"متوسط",IF(AND((ISNUMBER(SEARCH("x",G6)))),"قيد التطوير","أساسي")))))</f>
        <v>أساسي</v>
      </c>
      <c r="S6" s="44"/>
    </row>
    <row r="7" spans="2:19" ht="7.5" customHeight="1" x14ac:dyDescent="0.2">
      <c r="B7" s="50"/>
      <c r="C7" s="50"/>
      <c r="D7" s="51"/>
      <c r="E7" s="50"/>
      <c r="F7" s="50"/>
      <c r="G7" s="52"/>
      <c r="H7" s="50"/>
      <c r="I7" s="50"/>
      <c r="J7" s="52"/>
      <c r="K7" s="50"/>
      <c r="L7" s="50"/>
      <c r="M7" s="52"/>
      <c r="N7" s="74"/>
      <c r="O7" s="74"/>
      <c r="P7" s="52"/>
      <c r="Q7" s="53"/>
      <c r="R7" s="54"/>
    </row>
    <row r="8" spans="2:19" ht="15" customHeight="1" x14ac:dyDescent="0.2">
      <c r="B8" s="55"/>
      <c r="C8" s="55"/>
      <c r="D8" s="55"/>
      <c r="G8" s="55"/>
      <c r="J8" s="55"/>
      <c r="M8" s="55"/>
      <c r="N8" s="23"/>
      <c r="O8" s="23"/>
      <c r="P8" s="56"/>
      <c r="Q8" s="57" t="s">
        <v>58</v>
      </c>
      <c r="R8" s="58" t="str">
        <f>IF(OR(R5="أساسي",R6="أساسي"),"أساسي",IF(OR(R5="قيد التطوير",R6="قيد التطوير"),"قيد التطوير",IF(OR(R5="متوسط",R6="متوسط"),"متوسط",IF(OR(R5="متقدم",R6="متقدم"),"متقدم",IF(OR(R5="الطليعة",R6="الطليعة"),"الطليعة","Pending Results")))))</f>
        <v>أساسي</v>
      </c>
    </row>
    <row r="9" spans="2:19" ht="13.5" customHeight="1" x14ac:dyDescent="0.2">
      <c r="E9" s="59"/>
      <c r="F9" s="59"/>
    </row>
    <row r="10" spans="2:19" ht="69" customHeight="1" x14ac:dyDescent="0.25">
      <c r="B10" s="169" t="s">
        <v>59</v>
      </c>
      <c r="C10" s="170"/>
      <c r="D10" s="171"/>
      <c r="E10" s="167"/>
      <c r="F10" s="167"/>
      <c r="G10" s="167"/>
      <c r="H10" s="167"/>
      <c r="I10" s="167"/>
      <c r="J10" s="167"/>
      <c r="K10" s="167"/>
      <c r="L10" s="167"/>
      <c r="M10" s="167"/>
      <c r="N10" s="167"/>
      <c r="O10" s="167"/>
      <c r="P10" s="167"/>
      <c r="Q10" s="167"/>
      <c r="R10" s="168"/>
    </row>
    <row r="11" spans="2:19" ht="9" customHeight="1" x14ac:dyDescent="0.2"/>
    <row r="12" spans="2:19" ht="12.75" customHeight="1" x14ac:dyDescent="0.2">
      <c r="B12" s="60" t="s">
        <v>60</v>
      </c>
    </row>
    <row r="13" spans="2:19" ht="12.75" customHeight="1" x14ac:dyDescent="0.2">
      <c r="B13" s="61" t="s">
        <v>61</v>
      </c>
    </row>
    <row r="14" spans="2:19" ht="12.75" customHeight="1" x14ac:dyDescent="0.2">
      <c r="B14" s="62" t="s">
        <v>62</v>
      </c>
    </row>
    <row r="15" spans="2:19" ht="12.75" customHeight="1" x14ac:dyDescent="0.2">
      <c r="B15" s="61" t="s">
        <v>63</v>
      </c>
    </row>
    <row r="16" spans="2:19" ht="12.75" customHeight="1" x14ac:dyDescent="0.2">
      <c r="B16" s="61" t="s">
        <v>64</v>
      </c>
    </row>
    <row r="17" spans="2:18" ht="12.75" customHeight="1" x14ac:dyDescent="0.2">
      <c r="B17" s="61" t="s">
        <v>65</v>
      </c>
    </row>
    <row r="18" spans="2:18" s="44" customFormat="1" ht="28.5" customHeight="1" x14ac:dyDescent="0.2">
      <c r="B18" s="164" t="s">
        <v>66</v>
      </c>
      <c r="C18" s="165"/>
      <c r="D18" s="165"/>
      <c r="E18" s="165"/>
      <c r="F18" s="165"/>
      <c r="G18" s="165"/>
      <c r="H18" s="165"/>
      <c r="I18" s="165"/>
      <c r="J18" s="165"/>
      <c r="K18" s="165"/>
      <c r="L18" s="165"/>
      <c r="M18" s="165"/>
      <c r="N18" s="165"/>
      <c r="O18" s="165"/>
      <c r="P18" s="165"/>
      <c r="Q18" s="165"/>
      <c r="R18" s="165"/>
    </row>
    <row r="19" spans="2:18" ht="12.75" customHeight="1" x14ac:dyDescent="0.2">
      <c r="B19" s="61"/>
    </row>
    <row r="20" spans="2:18" ht="12.75" hidden="1" customHeight="1" x14ac:dyDescent="0.2"/>
  </sheetData>
  <sheetProtection algorithmName="SHA-512" hashValue="rVh1oAkAwXtSBQWzbXvQ6oJsO08Gm8Ys2noPX53EI/SVkAXPim46uVCOuFeXnpRepQ8hy9Gb5/KNbUgxG66gQw==" saltValue="MLDo5466OTc+nJ50c+QI6w==" spinCount="100000" sheet="1" objects="1" scenarios="1" selectLockedCells="1"/>
  <mergeCells count="8">
    <mergeCell ref="G4:H4"/>
    <mergeCell ref="P4:Q4"/>
    <mergeCell ref="J4:K4"/>
    <mergeCell ref="B18:R18"/>
    <mergeCell ref="D10:R10"/>
    <mergeCell ref="B10:C10"/>
    <mergeCell ref="D4:E4"/>
    <mergeCell ref="M4:N4"/>
  </mergeCells>
  <conditionalFormatting sqref="D5:E5">
    <cfRule type="expression" dxfId="39" priority="7">
      <formula>$D$5="N/A"</formula>
    </cfRule>
    <cfRule type="expression" dxfId="38" priority="8">
      <formula>$D$5="x"</formula>
    </cfRule>
  </conditionalFormatting>
  <conditionalFormatting sqref="D6:E6">
    <cfRule type="expression" dxfId="37" priority="5">
      <formula>$D$6="n/A"</formula>
    </cfRule>
    <cfRule type="expression" dxfId="36" priority="6">
      <formula>$D$6="x"</formula>
    </cfRule>
  </conditionalFormatting>
  <conditionalFormatting sqref="G5:H5">
    <cfRule type="expression" dxfId="35" priority="13">
      <formula>$G$5="x"</formula>
    </cfRule>
  </conditionalFormatting>
  <conditionalFormatting sqref="G6:H6">
    <cfRule type="expression" dxfId="34" priority="10">
      <formula>$G$6="x"</formula>
    </cfRule>
  </conditionalFormatting>
  <conditionalFormatting sqref="J5:K5">
    <cfRule type="expression" dxfId="33" priority="12">
      <formula>$J$5="x"</formula>
    </cfRule>
  </conditionalFormatting>
  <conditionalFormatting sqref="J6:K6">
    <cfRule type="expression" dxfId="32" priority="9">
      <formula>$J$6="x"</formula>
    </cfRule>
  </conditionalFormatting>
  <conditionalFormatting sqref="M5:N5">
    <cfRule type="expression" dxfId="31" priority="3">
      <formula>$M$5="x"</formula>
    </cfRule>
    <cfRule type="expression" dxfId="30" priority="4">
      <formula>$P$5="x"</formula>
    </cfRule>
  </conditionalFormatting>
  <conditionalFormatting sqref="M6:N6">
    <cfRule type="expression" dxfId="29" priority="11">
      <formula>$M$6="x"</formula>
    </cfRule>
  </conditionalFormatting>
  <conditionalFormatting sqref="P5:Q6">
    <cfRule type="expression" dxfId="28" priority="2">
      <formula>$P$6="x"</formula>
    </cfRule>
  </conditionalFormatting>
  <dataValidations count="1">
    <dataValidation type="textLength" operator="equal" showErrorMessage="1" error="يُرجى إدخال &quot;x&quot; واحد أو ترك المساحة فارغة." prompt="يُرجى كتابة &quot;x&quot; واحد ثم &quot;ENTER&quot; (إدخال) إذا كان هذا المعيار ينطبق على NITAG." sqref="G5:G6 J5:J6 M6 P5:P6" xr:uid="{00000000-0002-0000-06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S19"/>
  <sheetViews>
    <sheetView showGridLines="0" showRowColHeaders="0" rightToLeft="1" zoomScaleNormal="100" workbookViewId="0">
      <selection activeCell="G6" sqref="G6"/>
    </sheetView>
  </sheetViews>
  <sheetFormatPr baseColWidth="10" defaultColWidth="0" defaultRowHeight="12.75" zeroHeight="1" x14ac:dyDescent="0.2"/>
  <cols>
    <col min="1" max="1" width="1.140625" style="19" customWidth="1"/>
    <col min="2" max="2" width="2.5703125" style="19" customWidth="1"/>
    <col min="3" max="3" width="13.7109375" style="19" customWidth="1"/>
    <col min="4" max="4" width="3.85546875" style="19" customWidth="1"/>
    <col min="5" max="5" width="26.5703125" style="20" customWidth="1"/>
    <col min="6" max="6" width="0.85546875" style="20" customWidth="1"/>
    <col min="7" max="7" width="3.85546875" style="19" customWidth="1"/>
    <col min="8" max="8" width="26.5703125" style="20" customWidth="1"/>
    <col min="9" max="9" width="0.85546875" style="20" customWidth="1"/>
    <col min="10" max="10" width="3.7109375" style="19" customWidth="1"/>
    <col min="11" max="11" width="26.5703125" style="20" customWidth="1"/>
    <col min="12" max="12" width="0.85546875" style="20" customWidth="1"/>
    <col min="13" max="13" width="3.7109375" style="19" customWidth="1"/>
    <col min="14" max="14" width="26.5703125" style="20" customWidth="1"/>
    <col min="15" max="15" width="0.85546875" style="20" customWidth="1"/>
    <col min="16" max="16" width="3.7109375" style="19" customWidth="1"/>
    <col min="17" max="17" width="26.5703125" style="20" customWidth="1"/>
    <col min="18" max="18" width="12.42578125" style="19" customWidth="1"/>
    <col min="19" max="19" width="1" style="19" customWidth="1"/>
    <col min="20" max="16384" width="8.85546875" style="19" hidden="1"/>
  </cols>
  <sheetData>
    <row r="1" spans="2:19" x14ac:dyDescent="0.2"/>
    <row r="2" spans="2:19" ht="18" customHeight="1" x14ac:dyDescent="0.25">
      <c r="B2" s="21" t="s">
        <v>139</v>
      </c>
      <c r="C2" s="22"/>
      <c r="D2" s="22"/>
      <c r="E2" s="23"/>
      <c r="F2" s="23"/>
      <c r="G2" s="22"/>
      <c r="H2" s="64"/>
      <c r="I2" s="64"/>
    </row>
    <row r="3" spans="2:19" ht="7.5" customHeight="1" x14ac:dyDescent="0.2"/>
    <row r="4" spans="2:19" ht="13.5" customHeight="1" x14ac:dyDescent="0.25">
      <c r="B4" s="26"/>
      <c r="C4" s="26"/>
      <c r="D4" s="162" t="s">
        <v>29</v>
      </c>
      <c r="E4" s="163"/>
      <c r="F4" s="27"/>
      <c r="G4" s="162" t="s">
        <v>30</v>
      </c>
      <c r="H4" s="163"/>
      <c r="I4" s="27"/>
      <c r="J4" s="162" t="s">
        <v>31</v>
      </c>
      <c r="K4" s="163"/>
      <c r="L4" s="27"/>
      <c r="M4" s="162" t="s">
        <v>32</v>
      </c>
      <c r="N4" s="163"/>
      <c r="O4" s="27"/>
      <c r="P4" s="162" t="s">
        <v>33</v>
      </c>
      <c r="Q4" s="163"/>
      <c r="R4" s="28" t="s">
        <v>34</v>
      </c>
    </row>
    <row r="5" spans="2:19" ht="147.75" customHeight="1" x14ac:dyDescent="0.2">
      <c r="B5" s="29">
        <v>1</v>
      </c>
      <c r="C5" s="30" t="s">
        <v>140</v>
      </c>
      <c r="D5" s="29" t="str">
        <f>IF(G5="X","N/A",IF(J5="x","N/A",IF(M5="x","N/A",IF(P5="x","N/A","x"))))</f>
        <v>x</v>
      </c>
      <c r="E5" s="31" t="s">
        <v>141</v>
      </c>
      <c r="F5" s="32"/>
      <c r="G5" s="33"/>
      <c r="H5" s="31" t="s">
        <v>142</v>
      </c>
      <c r="I5" s="32"/>
      <c r="J5" s="33"/>
      <c r="K5" s="31" t="s">
        <v>143</v>
      </c>
      <c r="L5" s="32"/>
      <c r="M5" s="33"/>
      <c r="N5" s="31" t="s">
        <v>144</v>
      </c>
      <c r="O5" s="45"/>
      <c r="P5" s="73" t="str">
        <f>IF($M$5="x","x","")</f>
        <v/>
      </c>
      <c r="Q5" s="68" t="s">
        <v>101</v>
      </c>
      <c r="R5" s="40" t="str">
        <f>IF(ISNUMBER(SEARCH("x",D5)),"أساسي",IF(AND((ISNUMBER(SEARCH("x",G5))),(ISNUMBER(SEARCH("x",J5))),(ISNUMBER(SEARCH("x",M5))),(ISNUMBER(SEARCH("x",P5)))),"الطليعة",IF(AND((ISNUMBER(SEARCH("x",G5))),(ISNUMBER(SEARCH("x",J5))),(ISTEXT(M5))),"متقدم",IF(AND((ISNUMBER(SEARCH("x",G5))),(ISNUMBER(SEARCH("x",J5)))),"متوسط",IF(AND((ISNUMBER(SEARCH("x",G5)))),"قيد التطوير","أساسي")))))</f>
        <v>أساسي</v>
      </c>
      <c r="S5" s="75"/>
    </row>
    <row r="6" spans="2:19" ht="108" customHeight="1" x14ac:dyDescent="0.2">
      <c r="B6" s="41">
        <v>2</v>
      </c>
      <c r="C6" s="30" t="s">
        <v>145</v>
      </c>
      <c r="D6" s="29" t="str">
        <f>IF(G6="X","N/A",IF(J6="x","N/A",IF(M6="x","N/A",IF(P6="x","N/A","x"))))</f>
        <v>x</v>
      </c>
      <c r="E6" s="31" t="s">
        <v>146</v>
      </c>
      <c r="F6" s="32"/>
      <c r="G6" s="33"/>
      <c r="H6" s="34" t="s">
        <v>147</v>
      </c>
      <c r="I6" s="32"/>
      <c r="J6" s="33"/>
      <c r="K6" s="34" t="s">
        <v>148</v>
      </c>
      <c r="L6" s="32"/>
      <c r="M6" s="33"/>
      <c r="N6" s="31" t="s">
        <v>149</v>
      </c>
      <c r="O6" s="32"/>
      <c r="P6" s="33"/>
      <c r="Q6" s="42" t="s">
        <v>150</v>
      </c>
      <c r="R6" s="40" t="str">
        <f>IF(ISNUMBER(SEARCH("x",D6)),"أساسي",IF(AND((ISNUMBER(SEARCH("x",G6))),(ISNUMBER(SEARCH("x",J6))),(ISNUMBER(SEARCH("x",M6))),(ISNUMBER(SEARCH("x",P6)))),"الطليعة",IF(AND((ISNUMBER(SEARCH("x",G6))),(ISNUMBER(SEARCH("x",J6))),(ISTEXT(M6))),"متقدم",IF(AND((ISNUMBER(SEARCH("x",G6))),(ISNUMBER(SEARCH("x",J6)))),"متوسط",IF(AND((ISNUMBER(SEARCH("x",G6)))),"قيد التطوير","أساسي")))))</f>
        <v>أساسي</v>
      </c>
      <c r="S6" s="44"/>
    </row>
    <row r="7" spans="2:19" ht="7.5" customHeight="1" x14ac:dyDescent="0.2">
      <c r="B7" s="50"/>
      <c r="C7" s="50"/>
      <c r="D7" s="51"/>
      <c r="E7" s="50"/>
      <c r="F7" s="50"/>
      <c r="G7" s="52"/>
      <c r="H7" s="50"/>
      <c r="I7" s="50"/>
      <c r="J7" s="52"/>
      <c r="K7" s="50"/>
      <c r="L7" s="50"/>
      <c r="M7" s="52"/>
      <c r="N7" s="74"/>
      <c r="O7" s="74"/>
      <c r="P7" s="52"/>
      <c r="Q7" s="53"/>
      <c r="R7" s="54"/>
    </row>
    <row r="8" spans="2:19" ht="15" customHeight="1" x14ac:dyDescent="0.2">
      <c r="B8" s="55"/>
      <c r="C8" s="55"/>
      <c r="D8" s="55"/>
      <c r="G8" s="55"/>
      <c r="J8" s="55"/>
      <c r="M8" s="55"/>
      <c r="N8" s="23"/>
      <c r="O8" s="23"/>
      <c r="P8" s="56"/>
      <c r="Q8" s="57" t="s">
        <v>58</v>
      </c>
      <c r="R8" s="58" t="str">
        <f>IF(OR(R5="أساسي",R6="أساسي"),"أساسي",IF(OR(R5="قيد التطوير",R6="قيد التطوير"),"قيد التطوير",IF(OR(R5="متوسط",R6="متوسط"),"متوسط",IF(OR(R5="متقدم",R6="متقدم"),"متقدم",IF(OR(R5="الطليعة",R6="الطليعة"),"الطليعة","Pending Results")))))</f>
        <v>أساسي</v>
      </c>
    </row>
    <row r="9" spans="2:19" ht="13.5" customHeight="1" x14ac:dyDescent="0.2">
      <c r="E9" s="59"/>
      <c r="F9" s="59"/>
    </row>
    <row r="10" spans="2:19" ht="69" customHeight="1" x14ac:dyDescent="0.25">
      <c r="B10" s="172" t="s">
        <v>59</v>
      </c>
      <c r="C10" s="170"/>
      <c r="D10" s="171"/>
      <c r="E10" s="167"/>
      <c r="F10" s="167"/>
      <c r="G10" s="167"/>
      <c r="H10" s="167"/>
      <c r="I10" s="167"/>
      <c r="J10" s="167"/>
      <c r="K10" s="167"/>
      <c r="L10" s="167"/>
      <c r="M10" s="167"/>
      <c r="N10" s="167"/>
      <c r="O10" s="167"/>
      <c r="P10" s="167"/>
      <c r="Q10" s="167"/>
      <c r="R10" s="168"/>
    </row>
    <row r="11" spans="2:19" ht="9" customHeight="1" x14ac:dyDescent="0.2"/>
    <row r="12" spans="2:19" ht="12.75" customHeight="1" x14ac:dyDescent="0.2">
      <c r="B12" s="60" t="s">
        <v>60</v>
      </c>
    </row>
    <row r="13" spans="2:19" ht="12.75" customHeight="1" x14ac:dyDescent="0.2">
      <c r="B13" s="61" t="s">
        <v>61</v>
      </c>
    </row>
    <row r="14" spans="2:19" ht="12.75" customHeight="1" x14ac:dyDescent="0.2">
      <c r="B14" s="61" t="s">
        <v>151</v>
      </c>
    </row>
    <row r="15" spans="2:19" ht="12.75" customHeight="1" x14ac:dyDescent="0.2">
      <c r="B15" s="61" t="s">
        <v>63</v>
      </c>
    </row>
    <row r="16" spans="2:19" ht="12.75" customHeight="1" x14ac:dyDescent="0.2">
      <c r="B16" s="61" t="s">
        <v>64</v>
      </c>
    </row>
    <row r="17" spans="2:18" ht="12.75" customHeight="1" x14ac:dyDescent="0.2">
      <c r="B17" s="61" t="s">
        <v>65</v>
      </c>
    </row>
    <row r="18" spans="2:18" s="44" customFormat="1" ht="28.5" customHeight="1" x14ac:dyDescent="0.2">
      <c r="B18" s="164" t="s">
        <v>66</v>
      </c>
      <c r="C18" s="165"/>
      <c r="D18" s="165"/>
      <c r="E18" s="165"/>
      <c r="F18" s="165"/>
      <c r="G18" s="165"/>
      <c r="H18" s="165"/>
      <c r="I18" s="165"/>
      <c r="J18" s="165"/>
      <c r="K18" s="165"/>
      <c r="L18" s="165"/>
      <c r="M18" s="165"/>
      <c r="N18" s="165"/>
      <c r="O18" s="165"/>
      <c r="P18" s="165"/>
      <c r="Q18" s="165"/>
      <c r="R18" s="165"/>
    </row>
    <row r="19" spans="2:18" ht="12.75" customHeight="1" x14ac:dyDescent="0.2">
      <c r="B19" s="61"/>
    </row>
  </sheetData>
  <sheetProtection algorithmName="SHA-512" hashValue="HWyZ4Cg3EzA07IbCdt/JuOic3ERF+tonFlc4EBfy/XLyyLySpSrihZJTlaEtKrz2g53+w0OoCUqPwWRl7Tz/Qg==" saltValue="1uKTCpth5BfuCICMgCNwzA==" spinCount="100000" sheet="1" objects="1" scenarios="1" selectLockedCells="1"/>
  <mergeCells count="8">
    <mergeCell ref="G4:H4"/>
    <mergeCell ref="P4:Q4"/>
    <mergeCell ref="J4:K4"/>
    <mergeCell ref="B18:R18"/>
    <mergeCell ref="D10:R10"/>
    <mergeCell ref="B10:C10"/>
    <mergeCell ref="D4:E4"/>
    <mergeCell ref="M4:N4"/>
  </mergeCells>
  <conditionalFormatting sqref="D5:E5">
    <cfRule type="expression" dxfId="27" priority="7">
      <formula>$D$5="N/A"</formula>
    </cfRule>
    <cfRule type="expression" dxfId="26" priority="8">
      <formula>$D$5="x"</formula>
    </cfRule>
  </conditionalFormatting>
  <conditionalFormatting sqref="D6:E6">
    <cfRule type="expression" dxfId="25" priority="5">
      <formula>$D$6="n/A"</formula>
    </cfRule>
    <cfRule type="expression" dxfId="24" priority="6">
      <formula>$D$6="x"</formula>
    </cfRule>
  </conditionalFormatting>
  <conditionalFormatting sqref="G5:I5">
    <cfRule type="expression" dxfId="23" priority="13">
      <formula>$G$5="x"</formula>
    </cfRule>
  </conditionalFormatting>
  <conditionalFormatting sqref="G6:I6">
    <cfRule type="expression" dxfId="22" priority="10">
      <formula>$G$6="x"</formula>
    </cfRule>
  </conditionalFormatting>
  <conditionalFormatting sqref="J5:L5">
    <cfRule type="expression" dxfId="21" priority="12">
      <formula>$J$5="x"</formula>
    </cfRule>
  </conditionalFormatting>
  <conditionalFormatting sqref="J6:L6">
    <cfRule type="expression" dxfId="20" priority="9">
      <formula>$J$6="x"</formula>
    </cfRule>
  </conditionalFormatting>
  <conditionalFormatting sqref="M5:O5">
    <cfRule type="expression" dxfId="19" priority="3">
      <formula>$M$5="x"</formula>
    </cfRule>
  </conditionalFormatting>
  <conditionalFormatting sqref="M6:O6">
    <cfRule type="expression" dxfId="18" priority="11">
      <formula>$M$6="x"</formula>
    </cfRule>
  </conditionalFormatting>
  <conditionalFormatting sqref="P5:Q5">
    <cfRule type="expression" dxfId="17" priority="2">
      <formula>$P$5="x"</formula>
    </cfRule>
  </conditionalFormatting>
  <conditionalFormatting sqref="P6:Q6">
    <cfRule type="expression" dxfId="16" priority="4">
      <formula>$P$6="x"</formula>
    </cfRule>
  </conditionalFormatting>
  <dataValidations count="1">
    <dataValidation type="textLength" operator="equal" showErrorMessage="1" error="يُرجى إدخال &quot;x&quot; واحد أو ترك المساحة فارغة." prompt="يُرجى كتابة &quot;x&quot; واحد ثم &quot;ENTER&quot; (إدخال) إذا كان هذا المعيار ينطبق على NITAG." sqref="G5:G6 J5:J6 M5:M6 P6" xr:uid="{00000000-0002-0000-07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S19"/>
  <sheetViews>
    <sheetView showGridLines="0" showRowColHeaders="0" rightToLeft="1" zoomScaleNormal="100" workbookViewId="0">
      <selection activeCell="D10" sqref="D10:R10"/>
    </sheetView>
  </sheetViews>
  <sheetFormatPr baseColWidth="10" defaultColWidth="0" defaultRowHeight="12.75" zeroHeight="1" x14ac:dyDescent="0.2"/>
  <cols>
    <col min="1" max="1" width="1.140625" style="19" customWidth="1"/>
    <col min="2" max="2" width="2.5703125" style="19" customWidth="1"/>
    <col min="3" max="3" width="13" style="19" customWidth="1"/>
    <col min="4" max="4" width="3.85546875" style="19" customWidth="1"/>
    <col min="5" max="5" width="26.5703125" style="20" customWidth="1"/>
    <col min="6" max="6" width="0.85546875" style="20" customWidth="1"/>
    <col min="7" max="7" width="3.85546875" style="19" customWidth="1"/>
    <col min="8" max="8" width="26.5703125" style="20" customWidth="1"/>
    <col min="9" max="9" width="0.85546875" style="20" customWidth="1"/>
    <col min="10" max="10" width="3.7109375" style="19" customWidth="1"/>
    <col min="11" max="11" width="26.5703125" style="20" customWidth="1"/>
    <col min="12" max="12" width="0.85546875" style="20" customWidth="1"/>
    <col min="13" max="13" width="3.7109375" style="19" customWidth="1"/>
    <col min="14" max="14" width="26.5703125" style="20" customWidth="1"/>
    <col min="15" max="15" width="0.85546875" style="20" customWidth="1"/>
    <col min="16" max="16" width="3.7109375" style="19" customWidth="1"/>
    <col min="17" max="17" width="26.5703125" style="20" customWidth="1"/>
    <col min="18" max="18" width="12.42578125" style="19" customWidth="1"/>
    <col min="19" max="19" width="1" style="19" customWidth="1"/>
    <col min="20" max="16384" width="8.85546875" style="19" hidden="1"/>
  </cols>
  <sheetData>
    <row r="1" spans="2:18" x14ac:dyDescent="0.2"/>
    <row r="2" spans="2:18" ht="18" customHeight="1" x14ac:dyDescent="0.25">
      <c r="B2" s="21" t="s">
        <v>152</v>
      </c>
      <c r="C2" s="22"/>
      <c r="D2" s="22"/>
      <c r="E2" s="23"/>
      <c r="F2" s="23"/>
      <c r="G2" s="22"/>
      <c r="H2" s="64"/>
      <c r="I2" s="64"/>
    </row>
    <row r="3" spans="2:18" ht="7.5" customHeight="1" x14ac:dyDescent="0.2"/>
    <row r="4" spans="2:18" ht="13.5" customHeight="1" x14ac:dyDescent="0.25">
      <c r="B4" s="26"/>
      <c r="C4" s="26"/>
      <c r="D4" s="162" t="s">
        <v>29</v>
      </c>
      <c r="E4" s="163"/>
      <c r="F4" s="27"/>
      <c r="G4" s="162" t="s">
        <v>30</v>
      </c>
      <c r="H4" s="163"/>
      <c r="I4" s="27"/>
      <c r="J4" s="162" t="s">
        <v>31</v>
      </c>
      <c r="K4" s="163"/>
      <c r="L4" s="27"/>
      <c r="M4" s="162" t="s">
        <v>32</v>
      </c>
      <c r="N4" s="163"/>
      <c r="O4" s="27"/>
      <c r="P4" s="162" t="s">
        <v>33</v>
      </c>
      <c r="Q4" s="163"/>
      <c r="R4" s="28" t="s">
        <v>34</v>
      </c>
    </row>
    <row r="5" spans="2:18" ht="196.5" customHeight="1" x14ac:dyDescent="0.2">
      <c r="B5" s="29">
        <v>1</v>
      </c>
      <c r="C5" s="30" t="s">
        <v>153</v>
      </c>
      <c r="D5" s="29" t="str">
        <f>IF(G5="X","N/A",IF(J5="x","N/A",IF(M5="x","N/A",IF(P5="x","N/A","x"))))</f>
        <v>x</v>
      </c>
      <c r="E5" s="31" t="s">
        <v>154</v>
      </c>
      <c r="F5" s="76"/>
      <c r="G5" s="33" t="s">
        <v>759</v>
      </c>
      <c r="H5" s="34" t="s">
        <v>155</v>
      </c>
      <c r="I5" s="76"/>
      <c r="J5" s="33"/>
      <c r="K5" s="31" t="s">
        <v>156</v>
      </c>
      <c r="L5" s="76"/>
      <c r="M5" s="33"/>
      <c r="N5" s="34" t="s">
        <v>157</v>
      </c>
      <c r="O5" s="76"/>
      <c r="P5" s="77"/>
      <c r="Q5" s="49" t="s">
        <v>158</v>
      </c>
      <c r="R5" s="40" t="str">
        <f>IF(ISNUMBER(SEARCH("x",D5)),"أساسي",IF(AND((ISNUMBER(SEARCH("x",G5))),(ISNUMBER(SEARCH("x",J5))),(ISNUMBER(SEARCH("x",M5))),(ISNUMBER(SEARCH("x",P5)))),"الطليعة",IF(AND((ISNUMBER(SEARCH("x",G5))),(ISNUMBER(SEARCH("x",J5))),(ISTEXT(M5))),"متقدم",IF(AND((ISNUMBER(SEARCH("x",G5))),(ISNUMBER(SEARCH("x",J5)))),"متوسط",IF(AND((ISNUMBER(SEARCH("x",G5)))),"قيد التطوير","أساسي")))))</f>
        <v>أساسي</v>
      </c>
    </row>
    <row r="6" spans="2:18" ht="138.75" customHeight="1" x14ac:dyDescent="0.2">
      <c r="B6" s="41">
        <v>2</v>
      </c>
      <c r="C6" s="30" t="s">
        <v>159</v>
      </c>
      <c r="D6" s="29" t="str">
        <f>IF(G6="X","N/A",IF(J6="x","N/A",IF(M6="x","N/A",IF(P6="x","N/A","x"))))</f>
        <v>x</v>
      </c>
      <c r="E6" s="31" t="s">
        <v>160</v>
      </c>
      <c r="F6" s="76"/>
      <c r="G6" s="33"/>
      <c r="H6" s="34" t="s">
        <v>161</v>
      </c>
      <c r="I6" s="76"/>
      <c r="J6" s="33"/>
      <c r="K6" s="31" t="s">
        <v>162</v>
      </c>
      <c r="L6" s="78"/>
      <c r="M6" s="33"/>
      <c r="N6" s="31" t="s">
        <v>163</v>
      </c>
      <c r="O6" s="76"/>
      <c r="P6" s="33"/>
      <c r="Q6" s="42" t="s">
        <v>164</v>
      </c>
      <c r="R6" s="40" t="str">
        <f>IF(ISNUMBER(SEARCH("x",D6)),"أساسي",IF(AND((ISNUMBER(SEARCH("x",G6))),(ISNUMBER(SEARCH("x",J6))),(ISNUMBER(SEARCH("x",M6))),(ISNUMBER(SEARCH("x",P6)))),"الطليعة",IF(AND((ISNUMBER(SEARCH("x",G6))),(ISNUMBER(SEARCH("x",J6))),(ISTEXT(M6))),"متقدم",IF(AND((ISNUMBER(SEARCH("x",G6))),(ISNUMBER(SEARCH("x",J6)))),"متوسط",IF(AND((ISNUMBER(SEARCH("x",G6)))),"قيد التطوير","أساسي")))))</f>
        <v>أساسي</v>
      </c>
    </row>
    <row r="7" spans="2:18" ht="7.5" customHeight="1" x14ac:dyDescent="0.2">
      <c r="B7" s="50"/>
      <c r="C7" s="50"/>
      <c r="D7" s="51"/>
      <c r="E7" s="50"/>
      <c r="F7" s="50"/>
      <c r="G7" s="52"/>
      <c r="H7" s="50"/>
      <c r="I7" s="50"/>
      <c r="J7" s="52"/>
      <c r="K7" s="79"/>
      <c r="L7" s="79"/>
      <c r="M7" s="1"/>
      <c r="N7" s="74"/>
      <c r="O7" s="74"/>
      <c r="P7" s="52"/>
      <c r="Q7" s="53"/>
      <c r="R7" s="54"/>
    </row>
    <row r="8" spans="2:18" ht="15" customHeight="1" x14ac:dyDescent="0.2">
      <c r="B8" s="55"/>
      <c r="C8" s="55"/>
      <c r="D8" s="55"/>
      <c r="G8" s="55"/>
      <c r="J8" s="55"/>
      <c r="K8" s="80"/>
      <c r="L8" s="80"/>
      <c r="M8" s="80"/>
      <c r="N8" s="23"/>
      <c r="O8" s="23"/>
      <c r="P8" s="56"/>
      <c r="Q8" s="57" t="s">
        <v>58</v>
      </c>
      <c r="R8" s="58" t="str">
        <f>IF(OR(R5="أساسي",R6="أساسي"),"أساسي",IF(OR(R5="قيد التطوير",R6="قيد التطوير"),"قيد التطوير",IF(OR(R5="متوسط",R6="متوسط"),"متوسط",IF(OR(R5="متقدم",R6="متقدم"),"متقدم",IF(OR(R5="الطليعة",R6="الطليعة"),"الطليعة","Pending Results")))))</f>
        <v>أساسي</v>
      </c>
    </row>
    <row r="9" spans="2:18" ht="13.5" customHeight="1" x14ac:dyDescent="0.2">
      <c r="E9" s="59"/>
      <c r="F9" s="59"/>
    </row>
    <row r="10" spans="2:18" ht="69" customHeight="1" x14ac:dyDescent="0.25">
      <c r="B10" s="169" t="s">
        <v>59</v>
      </c>
      <c r="C10" s="170"/>
      <c r="D10" s="171"/>
      <c r="E10" s="167"/>
      <c r="F10" s="167"/>
      <c r="G10" s="167"/>
      <c r="H10" s="167"/>
      <c r="I10" s="167"/>
      <c r="J10" s="167"/>
      <c r="K10" s="167"/>
      <c r="L10" s="167"/>
      <c r="M10" s="167"/>
      <c r="N10" s="167"/>
      <c r="O10" s="167"/>
      <c r="P10" s="167"/>
      <c r="Q10" s="167"/>
      <c r="R10" s="168"/>
    </row>
    <row r="11" spans="2:18" ht="9" customHeight="1" x14ac:dyDescent="0.2"/>
    <row r="12" spans="2:18" ht="12.75" customHeight="1" x14ac:dyDescent="0.2">
      <c r="B12" s="60" t="s">
        <v>60</v>
      </c>
    </row>
    <row r="13" spans="2:18" ht="12.75" customHeight="1" x14ac:dyDescent="0.2">
      <c r="B13" s="61" t="s">
        <v>61</v>
      </c>
    </row>
    <row r="14" spans="2:18" ht="12.75" customHeight="1" x14ac:dyDescent="0.2">
      <c r="B14" s="62" t="s">
        <v>62</v>
      </c>
    </row>
    <row r="15" spans="2:18" ht="12.75" customHeight="1" x14ac:dyDescent="0.2">
      <c r="B15" s="61" t="s">
        <v>63</v>
      </c>
    </row>
    <row r="16" spans="2:18" ht="12.75" customHeight="1" x14ac:dyDescent="0.2">
      <c r="B16" s="61" t="s">
        <v>64</v>
      </c>
    </row>
    <row r="17" spans="2:19" ht="12.75" customHeight="1" x14ac:dyDescent="0.2">
      <c r="B17" s="61" t="s">
        <v>65</v>
      </c>
    </row>
    <row r="18" spans="2:19" s="44" customFormat="1" ht="28.5" customHeight="1" x14ac:dyDescent="0.2">
      <c r="B18" s="164" t="s">
        <v>66</v>
      </c>
      <c r="C18" s="165"/>
      <c r="D18" s="165"/>
      <c r="E18" s="165"/>
      <c r="F18" s="165"/>
      <c r="G18" s="165"/>
      <c r="H18" s="165"/>
      <c r="I18" s="165"/>
      <c r="J18" s="165"/>
      <c r="K18" s="165"/>
      <c r="L18" s="165"/>
      <c r="M18" s="165"/>
      <c r="N18" s="165"/>
      <c r="O18" s="165"/>
      <c r="P18" s="165"/>
      <c r="Q18" s="165"/>
      <c r="R18" s="165"/>
      <c r="S18" s="19"/>
    </row>
    <row r="19" spans="2:19" ht="12.75" customHeight="1" x14ac:dyDescent="0.2">
      <c r="B19" s="61"/>
    </row>
  </sheetData>
  <sheetProtection algorithmName="SHA-512" hashValue="ZcXw513x2fvXndnEoy1G2YbdK3DgtkUYLkWV0p3G0XOZE6koRMONi4/DwYSRKPtRLWyaQo93ujg/Qs4BSWWR0g==" saltValue="kaG0s4ft6n+3rQFl+ShRWw==" spinCount="100000" sheet="1" objects="1" scenarios="1" selectLockedCells="1"/>
  <mergeCells count="8">
    <mergeCell ref="G4:H4"/>
    <mergeCell ref="P4:Q4"/>
    <mergeCell ref="J4:K4"/>
    <mergeCell ref="B18:R18"/>
    <mergeCell ref="D10:R10"/>
    <mergeCell ref="B10:C10"/>
    <mergeCell ref="D4:E4"/>
    <mergeCell ref="M4:N4"/>
  </mergeCells>
  <conditionalFormatting sqref="D5:E5">
    <cfRule type="expression" dxfId="15" priority="12">
      <formula>$D$5="N/A"</formula>
    </cfRule>
    <cfRule type="expression" dxfId="14" priority="13">
      <formula>$D$5="x"</formula>
    </cfRule>
  </conditionalFormatting>
  <conditionalFormatting sqref="D6:E6">
    <cfRule type="expression" dxfId="13" priority="6">
      <formula>$D$6="n/A"</formula>
    </cfRule>
    <cfRule type="expression" dxfId="12" priority="7">
      <formula>$D$6="x"</formula>
    </cfRule>
  </conditionalFormatting>
  <conditionalFormatting sqref="G5:I5">
    <cfRule type="expression" dxfId="11" priority="15">
      <formula>$G$5="x"</formula>
    </cfRule>
  </conditionalFormatting>
  <conditionalFormatting sqref="G6:I6">
    <cfRule type="expression" dxfId="10" priority="8">
      <formula>$G$6="x"</formula>
    </cfRule>
  </conditionalFormatting>
  <conditionalFormatting sqref="J6:K6">
    <cfRule type="expression" dxfId="9" priority="2">
      <formula>$J$6="x"</formula>
    </cfRule>
  </conditionalFormatting>
  <conditionalFormatting sqref="J5:L5">
    <cfRule type="expression" dxfId="8" priority="14">
      <formula>$J$5="x"</formula>
    </cfRule>
  </conditionalFormatting>
  <conditionalFormatting sqref="L6">
    <cfRule type="expression" dxfId="7" priority="3">
      <formula>$P$7="x"</formula>
    </cfRule>
    <cfRule type="expression" dxfId="6" priority="4">
      <formula>$M$7="x"</formula>
    </cfRule>
  </conditionalFormatting>
  <conditionalFormatting sqref="M5:O5">
    <cfRule type="expression" dxfId="5" priority="11">
      <formula>$M$5="x"</formula>
    </cfRule>
  </conditionalFormatting>
  <conditionalFormatting sqref="M6:O6">
    <cfRule type="expression" dxfId="4" priority="9">
      <formula>$M$6="x"</formula>
    </cfRule>
  </conditionalFormatting>
  <conditionalFormatting sqref="P5:Q5">
    <cfRule type="expression" dxfId="3" priority="10">
      <formula>$P$5="x"</formula>
    </cfRule>
  </conditionalFormatting>
  <conditionalFormatting sqref="P6:Q6">
    <cfRule type="expression" dxfId="2" priority="5">
      <formula>$P$6="x"</formula>
    </cfRule>
  </conditionalFormatting>
  <dataValidations count="2">
    <dataValidation type="textLength" operator="equal" showErrorMessage="1" error="يُرجى إدخال &quot;x&quot; واحد أو ترك المساحة فارغة." prompt="يُرجى كتابة &quot;x&quot; واحد ثم &quot;ENTER&quot; (إدخال) إذا كان هذا المعيار ينطبق على NITAG." sqref="G5:G6 J5:J6 M5:M6 P6" xr:uid="{00000000-0002-0000-0800-000000000000}">
      <formula1>1</formula1>
      <formula2>0</formula2>
    </dataValidation>
    <dataValidation type="textLength" operator="equal" showInputMessage="1" showErrorMessage="1" error="يُرجى إدخال &quot;x&quot; واحد أو ترك المساحة فارغة." sqref="P5" xr:uid="{00000000-0002-0000-0800-000001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19</vt:i4>
      </vt:variant>
    </vt:vector>
  </HeadingPairs>
  <TitlesOfParts>
    <vt:vector size="33" baseType="lpstr">
      <vt:lpstr>الغلاف</vt:lpstr>
      <vt:lpstr>التعليمات</vt:lpstr>
      <vt:lpstr>المؤشر 1</vt:lpstr>
      <vt:lpstr>المؤشر 2</vt:lpstr>
      <vt:lpstr>المؤشر 3</vt:lpstr>
      <vt:lpstr>المؤشر 4</vt:lpstr>
      <vt:lpstr>المؤشر 5</vt:lpstr>
      <vt:lpstr>المؤشر 6</vt:lpstr>
      <vt:lpstr>المؤشر 7</vt:lpstr>
      <vt:lpstr>ملخص</vt:lpstr>
      <vt:lpstr>التعريفات</vt:lpstr>
      <vt:lpstr>أداة جمع البيانات</vt:lpstr>
      <vt:lpstr>Export sheet</vt:lpstr>
      <vt:lpstr>Source</vt:lpstr>
      <vt:lpstr>التعريفات!_Toc91076098</vt:lpstr>
      <vt:lpstr>التعريفات!_Toc91076099</vt:lpstr>
      <vt:lpstr>التعريفات!_Toc91076100</vt:lpstr>
      <vt:lpstr>التعريفات!_Toc91076101</vt:lpstr>
      <vt:lpstr>التعريفات!_Toc91076102</vt:lpstr>
      <vt:lpstr>التعريفات!_Toc91076103</vt:lpstr>
      <vt:lpstr>التعريفات!_Toc91076104</vt:lpstr>
      <vt:lpstr>التعريفات!_Toc94187223</vt:lpstr>
      <vt:lpstr>hash</vt:lpstr>
      <vt:lpstr>maturity_source</vt:lpstr>
      <vt:lpstr>Type_assessment</vt:lpstr>
      <vt:lpstr>'المؤشر 1'!Zone_d_impression</vt:lpstr>
      <vt:lpstr>'المؤشر 2'!Zone_d_impression</vt:lpstr>
      <vt:lpstr>'المؤشر 3'!Zone_d_impression</vt:lpstr>
      <vt:lpstr>'المؤشر 4'!Zone_d_impression</vt:lpstr>
      <vt:lpstr>'المؤشر 5'!Zone_d_impression</vt:lpstr>
      <vt:lpstr>'المؤشر 6'!Zone_d_impression</vt:lpstr>
      <vt:lpstr>'المؤشر 7'!Zone_d_impression</vt:lpstr>
      <vt:lpstr>ملخص!Zone_d_impression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US1699187</dc:title>
  <dc:creator>kari knisely</dc:creator>
  <cp:lastModifiedBy>THOMAS LIVERZAY</cp:lastModifiedBy>
  <cp:revision>1</cp:revision>
  <cp:lastPrinted>2022-09-22T16:52:36Z</cp:lastPrinted>
  <dcterms:created xsi:type="dcterms:W3CDTF">2022-02-03T20:34:24Z</dcterms:created>
  <dcterms:modified xsi:type="dcterms:W3CDTF">2025-01-24T07:30:28Z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ActionId">
    <vt:lpwstr>7b1356a4-7c57-4705-893c-fbe3e3857093</vt:lpwstr>
  </property>
  <property fmtid="{D5CDD505-2E9C-101B-9397-08002B2CF9AE}" pid="3" name="MSIP_Label_8af03ff0-41c5-4c41-b55e-fabb8fae94be_ContentBits">
    <vt:lpwstr>0</vt:lpwstr>
  </property>
  <property fmtid="{D5CDD505-2E9C-101B-9397-08002B2CF9AE}" pid="4" name="MSIP_Label_8af03ff0-41c5-4c41-b55e-fabb8fae94be_Enabled">
    <vt:lpwstr>true</vt:lpwstr>
  </property>
  <property fmtid="{D5CDD505-2E9C-101B-9397-08002B2CF9AE}" pid="5" name="MSIP_Label_8af03ff0-41c5-4c41-b55e-fabb8fae94be_Method">
    <vt:lpwstr>Privileged</vt:lpwstr>
  </property>
  <property fmtid="{D5CDD505-2E9C-101B-9397-08002B2CF9AE}" pid="6" name="MSIP_Label_8af03ff0-41c5-4c41-b55e-fabb8fae94be_Name">
    <vt:lpwstr>8af03ff0-41c5-4c41-b55e-fabb8fae94be</vt:lpwstr>
  </property>
  <property fmtid="{D5CDD505-2E9C-101B-9397-08002B2CF9AE}" pid="7" name="MSIP_Label_8af03ff0-41c5-4c41-b55e-fabb8fae94be_SetDate">
    <vt:lpwstr>2022-06-22T17:27:21Z</vt:lpwstr>
  </property>
  <property fmtid="{D5CDD505-2E9C-101B-9397-08002B2CF9AE}" pid="8" name="MSIP_Label_8af03ff0-41c5-4c41-b55e-fabb8fae94be_SiteId">
    <vt:lpwstr>9ce70869-60db-44fd-abe8-d2767077fc8f</vt:lpwstr>
  </property>
</Properties>
</file>